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30" windowHeight="11760" activeTab="0"/>
  </bookViews>
  <sheets>
    <sheet name="Ａブロック" sheetId="1" r:id="rId1"/>
    <sheet name="Aブロック雨の時用" sheetId="2" state="hidden" r:id="rId2"/>
    <sheet name="Ｂブロック" sheetId="3" r:id="rId3"/>
    <sheet name="Ｂブロック雨の時用" sheetId="4" state="hidden" r:id="rId4"/>
  </sheets>
  <definedNames>
    <definedName name="_xlnm.Print_Area" localSheetId="0">'Ａブロック'!$A$1:$AJ$39</definedName>
    <definedName name="_xlnm.Print_Area" localSheetId="1">'Aブロック雨の時用'!$A$1:$AJ$39</definedName>
    <definedName name="_xlnm.Print_Area" localSheetId="2">'Ｂブロック'!$A$1:$AJ$39</definedName>
    <definedName name="_xlnm.Print_Area" localSheetId="3">'Ｂブロック雨の時用'!$A$1:$AJ$39</definedName>
  </definedNames>
  <calcPr fullCalcOnLoad="1"/>
</workbook>
</file>

<file path=xl/sharedStrings.xml><?xml version="1.0" encoding="utf-8"?>
<sst xmlns="http://schemas.openxmlformats.org/spreadsheetml/2006/main" count="244" uniqueCount="47">
  <si>
    <t>勝点</t>
  </si>
  <si>
    <t>勝</t>
  </si>
  <si>
    <t>引分</t>
  </si>
  <si>
    <t>得点</t>
  </si>
  <si>
    <t>失点</t>
  </si>
  <si>
    <t>得失点差</t>
  </si>
  <si>
    <t>順位</t>
  </si>
  <si>
    <t>得失</t>
  </si>
  <si>
    <t>合計</t>
  </si>
  <si>
    <t>－</t>
  </si>
  <si>
    <t>参加チーム</t>
  </si>
  <si>
    <t>―</t>
  </si>
  <si>
    <t>勝ち３　引分け１　負け０</t>
  </si>
  <si>
    <t>５ﾁｰﾑの総当りによるリーグ戦で勝点方式</t>
  </si>
  <si>
    <t>ＮＯ</t>
  </si>
  <si>
    <t>時　間</t>
  </si>
  <si>
    <t>対　　　　　　　　　戦</t>
  </si>
  <si>
    <t>審　　　判</t>
  </si>
  <si>
    <t>１．試合方法</t>
  </si>
  <si>
    <t>２．試合方法</t>
  </si>
  <si>
    <t>３．審　　判</t>
  </si>
  <si>
    <t>割り当て審判でお願いいたします。</t>
  </si>
  <si>
    <t>F桜井</t>
  </si>
  <si>
    <t>Ａブロック</t>
  </si>
  <si>
    <t>Ｂブロック</t>
  </si>
  <si>
    <t>斑鳩</t>
  </si>
  <si>
    <t>八木</t>
  </si>
  <si>
    <t>まほろば杯 ３年生大会</t>
  </si>
  <si>
    <t>まほろば杯 ３年生大会</t>
  </si>
  <si>
    <t>12分―3分―12分で行う　</t>
  </si>
  <si>
    <t>センチュリー</t>
  </si>
  <si>
    <t>明治</t>
  </si>
  <si>
    <t>新庄</t>
  </si>
  <si>
    <t>下田</t>
  </si>
  <si>
    <t>加茂</t>
  </si>
  <si>
    <t>富雄</t>
  </si>
  <si>
    <t>上牧まきのは</t>
  </si>
  <si>
    <t>試合会場　桜井市西小学校グランド</t>
  </si>
  <si>
    <t>試合会場　桜井市芝グランド</t>
  </si>
  <si>
    <t>F桜井</t>
  </si>
  <si>
    <t>DMC　JOY</t>
  </si>
  <si>
    <t>斑鳩</t>
  </si>
  <si>
    <t>六条</t>
  </si>
  <si>
    <t>ディスパーロ</t>
  </si>
  <si>
    <t>當麻</t>
  </si>
  <si>
    <t>天理南</t>
  </si>
  <si>
    <t>下田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</si>
</sst>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\(aaa\)"/>
    <numFmt numFmtId="178" formatCode="[$-411]ggge&quot;年&quot;m&quot;月&quot;d&quot;日&quot;\ \(aaa\)"/>
  </numFmts>
  <fonts count="58">
    <font>
      <sz val="11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ＤＦＰPOP体"/>
      <family val="3"/>
    </font>
    <font>
      <sz val="14"/>
      <name val="ＤＦＰPOP体"/>
      <family val="3"/>
    </font>
    <font>
      <sz val="16"/>
      <name val="ＤＦＰPOP体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sz val="11"/>
      <name val="HG丸ｺﾞｼｯｸM-PRO"/>
      <family val="3"/>
    </font>
    <font>
      <sz val="24"/>
      <name val="ＤＦＰPOP体"/>
      <family val="3"/>
    </font>
    <font>
      <sz val="18"/>
      <name val="ＤＦＰPOP体"/>
      <family val="3"/>
    </font>
    <font>
      <b/>
      <sz val="14"/>
      <name val="ＤＦＰPOP体"/>
      <family val="3"/>
    </font>
    <font>
      <b/>
      <sz val="16"/>
      <name val="ＤＦＰPOP体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57" fontId="8" fillId="0" borderId="0" xfId="0" applyNumberFormat="1" applyFont="1" applyFill="1" applyAlignment="1">
      <alignment horizontal="left" indent="4"/>
    </xf>
    <xf numFmtId="0" fontId="8" fillId="0" borderId="0" xfId="0" applyFont="1" applyFill="1" applyAlignment="1">
      <alignment horizontal="left" indent="4"/>
    </xf>
    <xf numFmtId="58" fontId="10" fillId="0" borderId="0" xfId="0" applyNumberFormat="1" applyFont="1" applyFill="1" applyAlignment="1">
      <alignment horizontal="center" vertical="center"/>
    </xf>
    <xf numFmtId="58" fontId="1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57" fontId="1" fillId="0" borderId="0" xfId="0" applyNumberFormat="1" applyFont="1" applyFill="1" applyAlignment="1">
      <alignment horizontal="left" indent="4"/>
    </xf>
    <xf numFmtId="0" fontId="1" fillId="0" borderId="0" xfId="0" applyFont="1" applyFill="1" applyAlignment="1">
      <alignment horizontal="left" indent="4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6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58" fontId="10" fillId="0" borderId="0" xfId="0" applyNumberFormat="1" applyFont="1" applyFill="1" applyAlignment="1">
      <alignment horizontal="left" vertical="center"/>
    </xf>
    <xf numFmtId="58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58" fontId="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8" fontId="10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8" fontId="17" fillId="0" borderId="0" xfId="0" applyNumberFormat="1" applyFont="1" applyFill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8" fontId="16" fillId="0" borderId="0" xfId="0" applyNumberFormat="1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/>
    </xf>
    <xf numFmtId="56" fontId="5" fillId="0" borderId="12" xfId="0" applyNumberFormat="1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6" fillId="32" borderId="13" xfId="0" applyNumberFormat="1" applyFont="1" applyFill="1" applyBorder="1" applyAlignment="1">
      <alignment horizontal="right" vertical="center"/>
    </xf>
    <xf numFmtId="20" fontId="6" fillId="32" borderId="12" xfId="0" applyNumberFormat="1" applyFont="1" applyFill="1" applyBorder="1" applyAlignment="1">
      <alignment horizontal="right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 shrinkToFit="1"/>
    </xf>
    <xf numFmtId="0" fontId="11" fillId="32" borderId="12" xfId="0" applyFont="1" applyFill="1" applyBorder="1" applyAlignment="1">
      <alignment horizontal="center" vertical="center" shrinkToFit="1"/>
    </xf>
    <xf numFmtId="0" fontId="11" fillId="32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58" fontId="17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selection activeCell="AK21" sqref="AK21"/>
    </sheetView>
  </sheetViews>
  <sheetFormatPr defaultColWidth="9.00390625" defaultRowHeight="13.5"/>
  <cols>
    <col min="1" max="1" width="4.00390625" style="9" customWidth="1"/>
    <col min="2" max="2" width="7.625" style="10" customWidth="1"/>
    <col min="3" max="3" width="3.125" style="9" customWidth="1"/>
    <col min="4" max="4" width="3.125" style="12" customWidth="1"/>
    <col min="5" max="5" width="3.125" style="9" customWidth="1"/>
    <col min="6" max="6" width="3.125" style="13" customWidth="1"/>
    <col min="7" max="7" width="3.125" style="9" customWidth="1"/>
    <col min="8" max="8" width="3.125" style="12" customWidth="1"/>
    <col min="9" max="9" width="3.125" style="9" customWidth="1"/>
    <col min="10" max="10" width="3.125" style="13" customWidth="1"/>
    <col min="11" max="11" width="3.125" style="9" customWidth="1"/>
    <col min="12" max="12" width="3.125" style="12" customWidth="1"/>
    <col min="13" max="13" width="3.125" style="9" customWidth="1"/>
    <col min="14" max="22" width="3.125" style="13" customWidth="1"/>
    <col min="23" max="23" width="5.125" style="9" customWidth="1"/>
    <col min="24" max="27" width="3.125" style="9" hidden="1" customWidth="1"/>
    <col min="28" max="29" width="2.625" style="9" customWidth="1"/>
    <col min="30" max="30" width="5.125" style="9" customWidth="1"/>
    <col min="31" max="31" width="3.00390625" style="9" customWidth="1"/>
    <col min="32" max="34" width="5.875" style="9" hidden="1" customWidth="1"/>
    <col min="35" max="35" width="5.75390625" style="9" hidden="1" customWidth="1"/>
    <col min="36" max="36" width="3.50390625" style="9" customWidth="1"/>
    <col min="37" max="16384" width="9.00390625" style="9" customWidth="1"/>
  </cols>
  <sheetData>
    <row r="1" spans="2:30" s="1" customFormat="1" ht="30" customHeight="1">
      <c r="B1" s="2"/>
      <c r="C1" s="63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A1" s="5"/>
      <c r="AB1" s="6"/>
      <c r="AC1" s="6"/>
      <c r="AD1" s="6"/>
    </row>
    <row r="2" spans="2:30" s="1" customFormat="1" ht="24.75" customHeight="1">
      <c r="B2" s="2"/>
      <c r="C2" s="36"/>
      <c r="D2" s="3"/>
      <c r="F2" s="4"/>
      <c r="G2" s="64" t="s">
        <v>23</v>
      </c>
      <c r="H2" s="64"/>
      <c r="I2" s="64"/>
      <c r="J2" s="64"/>
      <c r="K2" s="64"/>
      <c r="L2" s="64"/>
      <c r="M2" s="64"/>
      <c r="N2" s="64"/>
      <c r="O2" s="64"/>
      <c r="P2" s="4"/>
      <c r="Q2" s="4"/>
      <c r="R2" s="4"/>
      <c r="S2" s="4"/>
      <c r="T2" s="4"/>
      <c r="U2" s="4"/>
      <c r="V2" s="4"/>
      <c r="AA2" s="5"/>
      <c r="AB2" s="6"/>
      <c r="AC2" s="6"/>
      <c r="AD2" s="6"/>
    </row>
    <row r="3" spans="2:30" s="1" customFormat="1" ht="33.75" customHeight="1">
      <c r="B3" s="2"/>
      <c r="D3" s="55"/>
      <c r="E3" s="55"/>
      <c r="F3" s="55"/>
      <c r="G3" s="65">
        <v>42833</v>
      </c>
      <c r="H3" s="65"/>
      <c r="I3" s="65"/>
      <c r="J3" s="65"/>
      <c r="K3" s="65"/>
      <c r="L3" s="65"/>
      <c r="M3" s="65"/>
      <c r="N3" s="65"/>
      <c r="O3" s="65"/>
      <c r="P3" s="65"/>
      <c r="Q3" s="4"/>
      <c r="AA3" s="5"/>
      <c r="AB3" s="6"/>
      <c r="AC3" s="6"/>
      <c r="AD3" s="6"/>
    </row>
    <row r="4" spans="2:29" s="1" customFormat="1" ht="30.75" customHeight="1">
      <c r="B4" s="2"/>
      <c r="C4" s="7"/>
      <c r="D4" s="59" t="s">
        <v>38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7"/>
      <c r="R4" s="4"/>
      <c r="S4" s="4"/>
      <c r="T4" s="4"/>
      <c r="U4" s="4"/>
      <c r="V4" s="4"/>
      <c r="AA4" s="5"/>
      <c r="AB4" s="6"/>
      <c r="AC4" s="6"/>
    </row>
    <row r="5" spans="2:29" s="1" customFormat="1" ht="18" customHeight="1">
      <c r="B5" s="2"/>
      <c r="C5" s="7"/>
      <c r="D5" s="7"/>
      <c r="E5" s="7"/>
      <c r="F5" s="7"/>
      <c r="G5" s="7"/>
      <c r="H5" s="7"/>
      <c r="J5" s="7"/>
      <c r="K5" s="7"/>
      <c r="L5" s="7"/>
      <c r="M5" s="8"/>
      <c r="N5" s="7"/>
      <c r="O5" s="7"/>
      <c r="P5" s="4"/>
      <c r="Q5" s="4"/>
      <c r="R5" s="4"/>
      <c r="S5" s="4"/>
      <c r="T5" s="4"/>
      <c r="U5" s="4"/>
      <c r="V5" s="4"/>
      <c r="AA5" s="5"/>
      <c r="AB5" s="6"/>
      <c r="AC5" s="6"/>
    </row>
    <row r="6" spans="2:29" s="1" customFormat="1" ht="21.75" customHeight="1">
      <c r="B6" s="38" t="s">
        <v>18</v>
      </c>
      <c r="C6" s="37"/>
      <c r="D6" s="7"/>
      <c r="E6" s="7"/>
      <c r="F6" s="7"/>
      <c r="G6" s="40" t="s">
        <v>29</v>
      </c>
      <c r="H6" s="7"/>
      <c r="J6" s="7"/>
      <c r="K6" s="7"/>
      <c r="L6" s="7"/>
      <c r="M6" s="8"/>
      <c r="N6" s="7"/>
      <c r="O6" s="7"/>
      <c r="P6" s="4"/>
      <c r="Q6" s="4"/>
      <c r="R6" s="4"/>
      <c r="S6" s="4"/>
      <c r="T6" s="4"/>
      <c r="U6" s="4"/>
      <c r="V6" s="4"/>
      <c r="AA6" s="5"/>
      <c r="AB6" s="6"/>
      <c r="AC6" s="6"/>
    </row>
    <row r="7" spans="2:29" s="1" customFormat="1" ht="21.75" customHeight="1">
      <c r="B7" s="38" t="s">
        <v>19</v>
      </c>
      <c r="C7" s="37"/>
      <c r="D7" s="7"/>
      <c r="E7" s="7"/>
      <c r="F7" s="7"/>
      <c r="G7" s="40" t="s">
        <v>13</v>
      </c>
      <c r="H7" s="7"/>
      <c r="J7" s="7"/>
      <c r="K7" s="7"/>
      <c r="L7" s="7"/>
      <c r="M7" s="8"/>
      <c r="N7" s="7"/>
      <c r="O7" s="7"/>
      <c r="P7" s="4"/>
      <c r="Q7" s="4"/>
      <c r="R7" s="4"/>
      <c r="S7" s="4"/>
      <c r="T7" s="4"/>
      <c r="U7" s="4"/>
      <c r="V7" s="4"/>
      <c r="AA7" s="5"/>
      <c r="AB7" s="6"/>
      <c r="AC7" s="6"/>
    </row>
    <row r="8" spans="2:29" s="1" customFormat="1" ht="21.75" customHeight="1">
      <c r="B8" s="38"/>
      <c r="C8" s="37"/>
      <c r="D8" s="7"/>
      <c r="E8" s="7"/>
      <c r="F8" s="7"/>
      <c r="G8" s="40" t="s">
        <v>12</v>
      </c>
      <c r="H8" s="7"/>
      <c r="J8" s="7"/>
      <c r="K8" s="7"/>
      <c r="L8" s="7"/>
      <c r="M8" s="8"/>
      <c r="N8" s="7"/>
      <c r="O8" s="7"/>
      <c r="P8" s="4"/>
      <c r="Q8" s="4"/>
      <c r="R8" s="4"/>
      <c r="S8" s="4"/>
      <c r="T8" s="4"/>
      <c r="U8" s="4"/>
      <c r="V8" s="4"/>
      <c r="AA8" s="5"/>
      <c r="AB8" s="6"/>
      <c r="AC8" s="6"/>
    </row>
    <row r="9" spans="2:29" s="1" customFormat="1" ht="21.75" customHeight="1">
      <c r="B9" s="39" t="s">
        <v>20</v>
      </c>
      <c r="C9" s="7"/>
      <c r="D9" s="7"/>
      <c r="E9" s="7"/>
      <c r="F9" s="7"/>
      <c r="G9" s="40" t="s">
        <v>21</v>
      </c>
      <c r="H9" s="7"/>
      <c r="J9" s="7"/>
      <c r="K9" s="7"/>
      <c r="L9" s="7"/>
      <c r="M9" s="8"/>
      <c r="N9" s="7"/>
      <c r="O9" s="7"/>
      <c r="P9" s="4"/>
      <c r="Q9" s="4"/>
      <c r="R9" s="4"/>
      <c r="S9" s="4"/>
      <c r="T9" s="4"/>
      <c r="U9" s="4"/>
      <c r="V9" s="4"/>
      <c r="AA9" s="5"/>
      <c r="AB9" s="6"/>
      <c r="AC9" s="6"/>
    </row>
    <row r="10" spans="3:30" ht="11.25" customHeight="1">
      <c r="C10" s="11"/>
      <c r="G10" s="11"/>
      <c r="AA10" s="14"/>
      <c r="AB10" s="15"/>
      <c r="AC10" s="15"/>
      <c r="AD10" s="15"/>
    </row>
    <row r="11" spans="1:30" ht="24.75" customHeight="1">
      <c r="A11" s="66" t="s">
        <v>10</v>
      </c>
      <c r="B11" s="67"/>
      <c r="C11" s="62" t="s">
        <v>34</v>
      </c>
      <c r="D11" s="62"/>
      <c r="E11" s="62"/>
      <c r="F11" s="62"/>
      <c r="G11" s="62"/>
      <c r="H11" s="62" t="s">
        <v>40</v>
      </c>
      <c r="I11" s="62"/>
      <c r="J11" s="62"/>
      <c r="K11" s="62"/>
      <c r="L11" s="62"/>
      <c r="M11" s="62" t="s">
        <v>41</v>
      </c>
      <c r="N11" s="62"/>
      <c r="O11" s="62"/>
      <c r="P11" s="62"/>
      <c r="Q11" s="62"/>
      <c r="R11" s="62" t="s">
        <v>42</v>
      </c>
      <c r="S11" s="62"/>
      <c r="T11" s="62"/>
      <c r="U11" s="62"/>
      <c r="V11" s="62"/>
      <c r="W11" s="62" t="s">
        <v>39</v>
      </c>
      <c r="X11" s="62"/>
      <c r="Y11" s="62"/>
      <c r="Z11" s="62"/>
      <c r="AA11" s="62"/>
      <c r="AB11" s="62"/>
      <c r="AC11" s="62"/>
      <c r="AD11" s="62"/>
    </row>
    <row r="12" spans="1:30" ht="1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16" customFormat="1" ht="21.75" customHeight="1">
      <c r="A13" s="31" t="s">
        <v>14</v>
      </c>
      <c r="B13" s="68" t="s">
        <v>15</v>
      </c>
      <c r="C13" s="69"/>
      <c r="D13" s="70"/>
      <c r="E13" s="71" t="s">
        <v>16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71" t="s">
        <v>17</v>
      </c>
      <c r="W13" s="72"/>
      <c r="X13" s="72"/>
      <c r="Y13" s="72"/>
      <c r="Z13" s="72"/>
      <c r="AA13" s="72"/>
      <c r="AB13" s="72"/>
      <c r="AC13" s="72"/>
      <c r="AD13" s="73"/>
    </row>
    <row r="14" spans="1:30" s="21" customFormat="1" ht="23.25" customHeight="1">
      <c r="A14" s="19">
        <v>1</v>
      </c>
      <c r="B14" s="74">
        <v>0.3958333333333333</v>
      </c>
      <c r="C14" s="75"/>
      <c r="D14" s="45"/>
      <c r="E14" s="76" t="str">
        <f>IF(M11="","",M11)</f>
        <v>斑鳩</v>
      </c>
      <c r="F14" s="77"/>
      <c r="G14" s="77"/>
      <c r="H14" s="77"/>
      <c r="I14" s="77"/>
      <c r="J14" s="77"/>
      <c r="K14" s="77"/>
      <c r="L14" s="53">
        <v>7</v>
      </c>
      <c r="M14" s="43" t="s">
        <v>11</v>
      </c>
      <c r="N14" s="53">
        <v>0</v>
      </c>
      <c r="O14" s="77" t="str">
        <f>IF(R11="","",R11)</f>
        <v>六条</v>
      </c>
      <c r="P14" s="77"/>
      <c r="Q14" s="77"/>
      <c r="R14" s="77"/>
      <c r="S14" s="77"/>
      <c r="T14" s="77"/>
      <c r="U14" s="77"/>
      <c r="V14" s="78" t="str">
        <f>IF(W11="","",W11)</f>
        <v>F桜井</v>
      </c>
      <c r="W14" s="79"/>
      <c r="X14" s="79"/>
      <c r="Y14" s="79"/>
      <c r="Z14" s="79"/>
      <c r="AA14" s="79"/>
      <c r="AB14" s="79"/>
      <c r="AC14" s="79"/>
      <c r="AD14" s="80"/>
    </row>
    <row r="15" spans="1:30" s="21" customFormat="1" ht="23.25" customHeight="1">
      <c r="A15" s="19">
        <v>2</v>
      </c>
      <c r="B15" s="74">
        <v>0.4166666666666667</v>
      </c>
      <c r="C15" s="75"/>
      <c r="D15" s="45"/>
      <c r="E15" s="76" t="str">
        <f>IF(H11="","",H11)</f>
        <v>DMC　JOY</v>
      </c>
      <c r="F15" s="77"/>
      <c r="G15" s="77"/>
      <c r="H15" s="77"/>
      <c r="I15" s="77"/>
      <c r="J15" s="77"/>
      <c r="K15" s="77"/>
      <c r="L15" s="53">
        <v>2</v>
      </c>
      <c r="M15" s="43" t="s">
        <v>11</v>
      </c>
      <c r="N15" s="53">
        <v>3</v>
      </c>
      <c r="O15" s="77" t="str">
        <f>IF(W11="","",W11)</f>
        <v>F桜井</v>
      </c>
      <c r="P15" s="77"/>
      <c r="Q15" s="77"/>
      <c r="R15" s="77"/>
      <c r="S15" s="77"/>
      <c r="T15" s="77"/>
      <c r="U15" s="77"/>
      <c r="V15" s="78" t="str">
        <f>IF(M11="","",M11)</f>
        <v>斑鳩</v>
      </c>
      <c r="W15" s="79"/>
      <c r="X15" s="79"/>
      <c r="Y15" s="79"/>
      <c r="Z15" s="79"/>
      <c r="AA15" s="79"/>
      <c r="AB15" s="79"/>
      <c r="AC15" s="79"/>
      <c r="AD15" s="80"/>
    </row>
    <row r="16" spans="1:30" s="21" customFormat="1" ht="23.25" customHeight="1">
      <c r="A16" s="19">
        <v>3</v>
      </c>
      <c r="B16" s="74">
        <v>0.4375</v>
      </c>
      <c r="C16" s="75"/>
      <c r="D16" s="46"/>
      <c r="E16" s="76" t="str">
        <f>IF(C11="","",C11)</f>
        <v>加茂</v>
      </c>
      <c r="F16" s="77"/>
      <c r="G16" s="77"/>
      <c r="H16" s="77"/>
      <c r="I16" s="77"/>
      <c r="J16" s="77"/>
      <c r="K16" s="77"/>
      <c r="L16" s="53">
        <v>3</v>
      </c>
      <c r="M16" s="43" t="s">
        <v>11</v>
      </c>
      <c r="N16" s="53">
        <v>3</v>
      </c>
      <c r="O16" s="77" t="str">
        <f>IF(M11="","",M11)</f>
        <v>斑鳩</v>
      </c>
      <c r="P16" s="77"/>
      <c r="Q16" s="77"/>
      <c r="R16" s="77"/>
      <c r="S16" s="77"/>
      <c r="T16" s="77"/>
      <c r="U16" s="77"/>
      <c r="V16" s="78" t="str">
        <f>IF(H11="","",H11)</f>
        <v>DMC　JOY</v>
      </c>
      <c r="W16" s="79"/>
      <c r="X16" s="79"/>
      <c r="Y16" s="79"/>
      <c r="Z16" s="79"/>
      <c r="AA16" s="79"/>
      <c r="AB16" s="79"/>
      <c r="AC16" s="79"/>
      <c r="AD16" s="80"/>
    </row>
    <row r="17" spans="1:30" s="21" customFormat="1" ht="23.25" customHeight="1">
      <c r="A17" s="19">
        <v>4</v>
      </c>
      <c r="B17" s="74">
        <v>0.4583333333333333</v>
      </c>
      <c r="C17" s="75"/>
      <c r="D17" s="47"/>
      <c r="E17" s="76" t="str">
        <f>IF(H11="","",H11)</f>
        <v>DMC　JOY</v>
      </c>
      <c r="F17" s="77"/>
      <c r="G17" s="77"/>
      <c r="H17" s="77"/>
      <c r="I17" s="77"/>
      <c r="J17" s="77"/>
      <c r="K17" s="77"/>
      <c r="L17" s="53">
        <v>5</v>
      </c>
      <c r="M17" s="43" t="s">
        <v>11</v>
      </c>
      <c r="N17" s="53">
        <v>3</v>
      </c>
      <c r="O17" s="77" t="str">
        <f>IF(R11="","",R11)</f>
        <v>六条</v>
      </c>
      <c r="P17" s="77"/>
      <c r="Q17" s="77"/>
      <c r="R17" s="77"/>
      <c r="S17" s="77"/>
      <c r="T17" s="77"/>
      <c r="U17" s="77"/>
      <c r="V17" s="78" t="str">
        <f>IF(C11="","",C11)</f>
        <v>加茂</v>
      </c>
      <c r="W17" s="79"/>
      <c r="X17" s="79"/>
      <c r="Y17" s="79"/>
      <c r="Z17" s="79"/>
      <c r="AA17" s="79"/>
      <c r="AB17" s="79"/>
      <c r="AC17" s="79"/>
      <c r="AD17" s="80"/>
    </row>
    <row r="18" spans="1:30" s="21" customFormat="1" ht="23.25" customHeight="1">
      <c r="A18" s="19">
        <v>5</v>
      </c>
      <c r="B18" s="74">
        <v>0.4791666666666667</v>
      </c>
      <c r="C18" s="75"/>
      <c r="D18" s="47"/>
      <c r="E18" s="76" t="str">
        <f>IF(C11="","",C11)</f>
        <v>加茂</v>
      </c>
      <c r="F18" s="77"/>
      <c r="G18" s="77"/>
      <c r="H18" s="77"/>
      <c r="I18" s="77"/>
      <c r="J18" s="77"/>
      <c r="K18" s="77"/>
      <c r="L18" s="53">
        <v>1</v>
      </c>
      <c r="M18" s="43" t="s">
        <v>11</v>
      </c>
      <c r="N18" s="53">
        <v>5</v>
      </c>
      <c r="O18" s="77" t="str">
        <f>IF(W11="","",W11)</f>
        <v>F桜井</v>
      </c>
      <c r="P18" s="77"/>
      <c r="Q18" s="77"/>
      <c r="R18" s="77"/>
      <c r="S18" s="77"/>
      <c r="T18" s="77"/>
      <c r="U18" s="77"/>
      <c r="V18" s="78" t="str">
        <f>IF(R11="","",R11)</f>
        <v>六条</v>
      </c>
      <c r="W18" s="79"/>
      <c r="X18" s="79"/>
      <c r="Y18" s="79"/>
      <c r="Z18" s="79"/>
      <c r="AA18" s="79"/>
      <c r="AB18" s="79"/>
      <c r="AC18" s="79"/>
      <c r="AD18" s="80"/>
    </row>
    <row r="19" spans="1:30" s="21" customFormat="1" ht="23.25" customHeight="1">
      <c r="A19" s="19">
        <v>6</v>
      </c>
      <c r="B19" s="74">
        <v>0.5</v>
      </c>
      <c r="C19" s="75"/>
      <c r="D19" s="44"/>
      <c r="E19" s="76" t="str">
        <f>IF(H11="","",H11)</f>
        <v>DMC　JOY</v>
      </c>
      <c r="F19" s="77"/>
      <c r="G19" s="77"/>
      <c r="H19" s="77"/>
      <c r="I19" s="77"/>
      <c r="J19" s="77"/>
      <c r="K19" s="77"/>
      <c r="L19" s="53">
        <v>0</v>
      </c>
      <c r="M19" s="43" t="s">
        <v>11</v>
      </c>
      <c r="N19" s="53">
        <v>5</v>
      </c>
      <c r="O19" s="77" t="str">
        <f>IF(M11="","",M11)</f>
        <v>斑鳩</v>
      </c>
      <c r="P19" s="77"/>
      <c r="Q19" s="77"/>
      <c r="R19" s="77"/>
      <c r="S19" s="77"/>
      <c r="T19" s="77"/>
      <c r="U19" s="77"/>
      <c r="V19" s="78" t="str">
        <f>IF(W11="","",W11)</f>
        <v>F桜井</v>
      </c>
      <c r="W19" s="79"/>
      <c r="X19" s="79"/>
      <c r="Y19" s="79"/>
      <c r="Z19" s="79"/>
      <c r="AA19" s="79"/>
      <c r="AB19" s="79"/>
      <c r="AC19" s="79"/>
      <c r="AD19" s="80"/>
    </row>
    <row r="20" spans="1:30" s="16" customFormat="1" ht="23.25" customHeight="1">
      <c r="A20" s="19">
        <v>7</v>
      </c>
      <c r="B20" s="74">
        <v>0.5208333333333334</v>
      </c>
      <c r="C20" s="75"/>
      <c r="D20" s="47"/>
      <c r="E20" s="76" t="str">
        <f>IF(C11="","",C11)</f>
        <v>加茂</v>
      </c>
      <c r="F20" s="77"/>
      <c r="G20" s="77"/>
      <c r="H20" s="77"/>
      <c r="I20" s="77"/>
      <c r="J20" s="77"/>
      <c r="K20" s="77"/>
      <c r="L20" s="53">
        <v>3</v>
      </c>
      <c r="M20" s="43" t="s">
        <v>11</v>
      </c>
      <c r="N20" s="53">
        <v>4</v>
      </c>
      <c r="O20" s="77" t="str">
        <f>IF(R11="","",R11)</f>
        <v>六条</v>
      </c>
      <c r="P20" s="77"/>
      <c r="Q20" s="77"/>
      <c r="R20" s="77"/>
      <c r="S20" s="77"/>
      <c r="T20" s="77"/>
      <c r="U20" s="77"/>
      <c r="V20" s="78" t="str">
        <f>IF(H11="","",H11)</f>
        <v>DMC　JOY</v>
      </c>
      <c r="W20" s="79"/>
      <c r="X20" s="79"/>
      <c r="Y20" s="79"/>
      <c r="Z20" s="79"/>
      <c r="AA20" s="79"/>
      <c r="AB20" s="79"/>
      <c r="AC20" s="79"/>
      <c r="AD20" s="80"/>
    </row>
    <row r="21" spans="1:30" s="16" customFormat="1" ht="23.25" customHeight="1">
      <c r="A21" s="19">
        <v>8</v>
      </c>
      <c r="B21" s="74">
        <v>0.5416666666666666</v>
      </c>
      <c r="C21" s="75"/>
      <c r="D21" s="47"/>
      <c r="E21" s="76" t="str">
        <f>IF(M11="","",M11)</f>
        <v>斑鳩</v>
      </c>
      <c r="F21" s="77"/>
      <c r="G21" s="77"/>
      <c r="H21" s="77"/>
      <c r="I21" s="77"/>
      <c r="J21" s="77"/>
      <c r="K21" s="77"/>
      <c r="L21" s="53">
        <v>7</v>
      </c>
      <c r="M21" s="43" t="s">
        <v>11</v>
      </c>
      <c r="N21" s="53">
        <v>0</v>
      </c>
      <c r="O21" s="77" t="str">
        <f>IF(W11="","",W11)</f>
        <v>F桜井</v>
      </c>
      <c r="P21" s="77"/>
      <c r="Q21" s="77"/>
      <c r="R21" s="77"/>
      <c r="S21" s="77"/>
      <c r="T21" s="77"/>
      <c r="U21" s="77"/>
      <c r="V21" s="78" t="str">
        <f>IF(R11="","",R11)</f>
        <v>六条</v>
      </c>
      <c r="W21" s="79"/>
      <c r="X21" s="79"/>
      <c r="Y21" s="79"/>
      <c r="Z21" s="79"/>
      <c r="AA21" s="79"/>
      <c r="AB21" s="79"/>
      <c r="AC21" s="79"/>
      <c r="AD21" s="80"/>
    </row>
    <row r="22" spans="1:30" s="16" customFormat="1" ht="23.25" customHeight="1">
      <c r="A22" s="19">
        <v>9</v>
      </c>
      <c r="B22" s="74">
        <v>0.5625</v>
      </c>
      <c r="C22" s="75"/>
      <c r="D22" s="47"/>
      <c r="E22" s="76" t="str">
        <f>IF(C11="","",C11)</f>
        <v>加茂</v>
      </c>
      <c r="F22" s="77"/>
      <c r="G22" s="77"/>
      <c r="H22" s="77"/>
      <c r="I22" s="77"/>
      <c r="J22" s="77"/>
      <c r="K22" s="77"/>
      <c r="L22" s="53">
        <v>2</v>
      </c>
      <c r="M22" s="43" t="s">
        <v>11</v>
      </c>
      <c r="N22" s="53">
        <v>0</v>
      </c>
      <c r="O22" s="77" t="str">
        <f>IF(H11="","",H11)</f>
        <v>DMC　JOY</v>
      </c>
      <c r="P22" s="77"/>
      <c r="Q22" s="77"/>
      <c r="R22" s="77"/>
      <c r="S22" s="77"/>
      <c r="T22" s="77"/>
      <c r="U22" s="77"/>
      <c r="V22" s="78" t="str">
        <f>IF(M11="","",M11)</f>
        <v>斑鳩</v>
      </c>
      <c r="W22" s="79"/>
      <c r="X22" s="79"/>
      <c r="Y22" s="79"/>
      <c r="Z22" s="79"/>
      <c r="AA22" s="79"/>
      <c r="AB22" s="79"/>
      <c r="AC22" s="79"/>
      <c r="AD22" s="80"/>
    </row>
    <row r="23" spans="1:30" s="21" customFormat="1" ht="23.25" customHeight="1">
      <c r="A23" s="19">
        <v>10</v>
      </c>
      <c r="B23" s="74">
        <v>0.5833333333333334</v>
      </c>
      <c r="C23" s="75"/>
      <c r="D23" s="44"/>
      <c r="E23" s="76" t="str">
        <f>IF(R11="","",R11)</f>
        <v>六条</v>
      </c>
      <c r="F23" s="77"/>
      <c r="G23" s="77"/>
      <c r="H23" s="77"/>
      <c r="I23" s="77"/>
      <c r="J23" s="77"/>
      <c r="K23" s="77"/>
      <c r="L23" s="53">
        <v>3</v>
      </c>
      <c r="M23" s="43" t="s">
        <v>11</v>
      </c>
      <c r="N23" s="53">
        <v>3</v>
      </c>
      <c r="O23" s="77" t="str">
        <f>IF(W11="","",W11)</f>
        <v>F桜井</v>
      </c>
      <c r="P23" s="77"/>
      <c r="Q23" s="77"/>
      <c r="R23" s="77"/>
      <c r="S23" s="77"/>
      <c r="T23" s="77"/>
      <c r="U23" s="77"/>
      <c r="V23" s="78" t="str">
        <f>IF(C11="","",C11)</f>
        <v>加茂</v>
      </c>
      <c r="W23" s="79"/>
      <c r="X23" s="79"/>
      <c r="Y23" s="79"/>
      <c r="Z23" s="79"/>
      <c r="AA23" s="79"/>
      <c r="AB23" s="79"/>
      <c r="AC23" s="79"/>
      <c r="AD23" s="80"/>
    </row>
    <row r="24" spans="1:30" s="21" customFormat="1" ht="15.75" customHeight="1">
      <c r="A24" s="61"/>
      <c r="B24" s="22"/>
      <c r="D24" s="23"/>
      <c r="E24" s="23"/>
      <c r="F24" s="23"/>
      <c r="G24" s="24"/>
      <c r="H24" s="17"/>
      <c r="J24" s="18"/>
      <c r="K24" s="24"/>
      <c r="L24" s="17"/>
      <c r="N24" s="18"/>
      <c r="O24" s="24"/>
      <c r="P24" s="17"/>
      <c r="R24" s="18"/>
      <c r="S24" s="18"/>
      <c r="T24" s="18"/>
      <c r="U24" s="18"/>
      <c r="V24" s="18"/>
      <c r="W24" s="16"/>
      <c r="X24" s="16"/>
      <c r="Y24" s="16"/>
      <c r="Z24" s="16"/>
      <c r="AA24" s="16"/>
      <c r="AB24" s="25"/>
      <c r="AC24" s="25"/>
      <c r="AD24" s="26"/>
    </row>
    <row r="25" spans="2:30" s="27" customFormat="1" ht="15.75" customHeight="1">
      <c r="B25" s="28"/>
      <c r="D25" s="29"/>
      <c r="F25" s="30"/>
      <c r="H25" s="29"/>
      <c r="J25" s="30"/>
      <c r="L25" s="29"/>
      <c r="N25" s="30"/>
      <c r="O25" s="30"/>
      <c r="P25" s="30"/>
      <c r="Q25" s="30"/>
      <c r="R25" s="30"/>
      <c r="S25" s="30"/>
      <c r="T25" s="30"/>
      <c r="U25" s="30"/>
      <c r="V25" s="30"/>
      <c r="AD25" s="29"/>
    </row>
    <row r="26" spans="1:35" ht="24" customHeight="1">
      <c r="A26" s="81"/>
      <c r="B26" s="82"/>
      <c r="C26" s="76" t="str">
        <f>IF(A27="","",A27)</f>
        <v>加茂</v>
      </c>
      <c r="D26" s="77"/>
      <c r="E26" s="77"/>
      <c r="F26" s="83"/>
      <c r="G26" s="84" t="str">
        <f>IF(A28="","",A28)</f>
        <v>DMC　JOY</v>
      </c>
      <c r="H26" s="85"/>
      <c r="I26" s="85"/>
      <c r="J26" s="86"/>
      <c r="K26" s="76" t="str">
        <f>IF(A29="","",A29)</f>
        <v>斑鳩</v>
      </c>
      <c r="L26" s="77"/>
      <c r="M26" s="77"/>
      <c r="N26" s="83"/>
      <c r="O26" s="76" t="str">
        <f>IF(A30="","",A30)</f>
        <v>六条</v>
      </c>
      <c r="P26" s="77"/>
      <c r="Q26" s="77"/>
      <c r="R26" s="83"/>
      <c r="S26" s="87" t="str">
        <f>IF(A31="","",A31)</f>
        <v>F桜井</v>
      </c>
      <c r="T26" s="88"/>
      <c r="U26" s="88"/>
      <c r="V26" s="89"/>
      <c r="W26" s="20" t="s">
        <v>0</v>
      </c>
      <c r="X26" s="20" t="s">
        <v>1</v>
      </c>
      <c r="Y26" s="20" t="s">
        <v>2</v>
      </c>
      <c r="Z26" s="31" t="s">
        <v>3</v>
      </c>
      <c r="AA26" s="31" t="s">
        <v>4</v>
      </c>
      <c r="AB26" s="90" t="s">
        <v>5</v>
      </c>
      <c r="AC26" s="91"/>
      <c r="AD26" s="31" t="s">
        <v>6</v>
      </c>
      <c r="AF26" s="9" t="s">
        <v>0</v>
      </c>
      <c r="AG26" s="9" t="s">
        <v>7</v>
      </c>
      <c r="AH26" s="9" t="s">
        <v>3</v>
      </c>
      <c r="AI26" s="9" t="s">
        <v>8</v>
      </c>
    </row>
    <row r="27" spans="1:35" ht="24" customHeight="1">
      <c r="A27" s="76" t="str">
        <f>IF(C11="","",C11)</f>
        <v>加茂</v>
      </c>
      <c r="B27" s="83"/>
      <c r="C27" s="92"/>
      <c r="D27" s="93"/>
      <c r="E27" s="93"/>
      <c r="F27" s="94"/>
      <c r="G27" s="48" t="str">
        <f>IF(H27="","",IF(H27&gt;J27,"○",IF(H27&lt;J27,"●","△")))</f>
        <v>○</v>
      </c>
      <c r="H27" s="49">
        <f>IF(L22="","",L22)</f>
        <v>2</v>
      </c>
      <c r="I27" s="50" t="s">
        <v>9</v>
      </c>
      <c r="J27" s="51">
        <f>IF(N22="","",N22)</f>
        <v>0</v>
      </c>
      <c r="K27" s="48" t="str">
        <f>IF(L27="","",IF(L27&gt;N27,"○",IF(L27&lt;N27,"●","△")))</f>
        <v>△</v>
      </c>
      <c r="L27" s="49">
        <f>IF(L16="","",L16)</f>
        <v>3</v>
      </c>
      <c r="M27" s="50" t="s">
        <v>9</v>
      </c>
      <c r="N27" s="51">
        <f>IF(N16="","",N16)</f>
        <v>3</v>
      </c>
      <c r="O27" s="48" t="str">
        <f>IF(P27="","",IF(P27&gt;R27,"○",IF(P27&lt;R27,"●","△")))</f>
        <v>●</v>
      </c>
      <c r="P27" s="49">
        <f>IF(L20="","",L20)</f>
        <v>3</v>
      </c>
      <c r="Q27" s="50" t="s">
        <v>9</v>
      </c>
      <c r="R27" s="51">
        <f>IF(N20="","",N20)</f>
        <v>4</v>
      </c>
      <c r="S27" s="48" t="str">
        <f>IF(T27="","",IF(T27&gt;V27,"○",IF(T27&lt;V27,"●","△")))</f>
        <v>●</v>
      </c>
      <c r="T27" s="49">
        <f>IF(L18="","",L18)</f>
        <v>1</v>
      </c>
      <c r="U27" s="50" t="s">
        <v>9</v>
      </c>
      <c r="V27" s="51">
        <f>IF(N18="","",N18)</f>
        <v>5</v>
      </c>
      <c r="W27" s="32">
        <f>IF(G27="","",X27*3+Y27*1)</f>
        <v>4</v>
      </c>
      <c r="X27" s="32">
        <f>COUNTIF(C27:V27,"○")</f>
        <v>1</v>
      </c>
      <c r="Y27" s="32">
        <f>COUNTIF(C27:V27,"△")</f>
        <v>1</v>
      </c>
      <c r="Z27" s="33">
        <f>H27+L27+P27+T27</f>
        <v>9</v>
      </c>
      <c r="AA27" s="33">
        <f>J27+N27+R27+V27</f>
        <v>12</v>
      </c>
      <c r="AB27" s="95">
        <f>IF(W27="","",Z27-AA27)</f>
        <v>-3</v>
      </c>
      <c r="AC27" s="96"/>
      <c r="AD27" s="34">
        <f>IF(W27="","",RANK(AI27,$AI$27:$AI$31,1))</f>
        <v>3</v>
      </c>
      <c r="AF27" s="9">
        <f>100*RANK(W27,$W$27:$W$31,0)</f>
        <v>300</v>
      </c>
      <c r="AG27" s="9">
        <f>10*RANK(AB27,$AB$27:$AB$31,0)</f>
        <v>30</v>
      </c>
      <c r="AH27" s="9">
        <f>1*RANK(Z27,$Z$27:$Z$31,0)</f>
        <v>4</v>
      </c>
      <c r="AI27" s="9">
        <f>SUM(AF27:AH27)</f>
        <v>334</v>
      </c>
    </row>
    <row r="28" spans="1:35" ht="24" customHeight="1">
      <c r="A28" s="84" t="str">
        <f>IF(H11="","",H11)</f>
        <v>DMC　JOY</v>
      </c>
      <c r="B28" s="86"/>
      <c r="C28" s="48" t="str">
        <f>IF(G27="","",IF(D28&gt;F28,"○",IF(D28&lt;F28,"●","△")))</f>
        <v>●</v>
      </c>
      <c r="D28" s="49">
        <f>IF(J27="","",J27)</f>
        <v>0</v>
      </c>
      <c r="E28" s="50" t="s">
        <v>9</v>
      </c>
      <c r="F28" s="51">
        <f>IF(H27="","",H27)</f>
        <v>2</v>
      </c>
      <c r="G28" s="92"/>
      <c r="H28" s="93"/>
      <c r="I28" s="93"/>
      <c r="J28" s="94"/>
      <c r="K28" s="48" t="str">
        <f>IF(L28="","",IF(L28&gt;N28,"○",IF(L28&lt;N28,"●","△")))</f>
        <v>●</v>
      </c>
      <c r="L28" s="49">
        <f>IF(L19="","",L19)</f>
        <v>0</v>
      </c>
      <c r="M28" s="50" t="s">
        <v>9</v>
      </c>
      <c r="N28" s="51">
        <f>IF(N19="","",N19)</f>
        <v>5</v>
      </c>
      <c r="O28" s="48" t="str">
        <f>IF(P28="","",IF(P28&gt;R28,"○",IF(P28&lt;R28,"●","△")))</f>
        <v>○</v>
      </c>
      <c r="P28" s="49">
        <f>IF(L17="","",L17)</f>
        <v>5</v>
      </c>
      <c r="Q28" s="50" t="s">
        <v>9</v>
      </c>
      <c r="R28" s="51">
        <f>IF(N17="","",N17)</f>
        <v>3</v>
      </c>
      <c r="S28" s="48" t="str">
        <f>IF(T28="","",IF(T28&gt;V28,"○",IF(T28&lt;V28,"●","△")))</f>
        <v>●</v>
      </c>
      <c r="T28" s="49">
        <f>IF(L15="","",L15)</f>
        <v>2</v>
      </c>
      <c r="U28" s="50" t="s">
        <v>9</v>
      </c>
      <c r="V28" s="51">
        <f>IF(N15="","",N15)</f>
        <v>3</v>
      </c>
      <c r="W28" s="32">
        <f>IF(K28="","",X28*3+Y28*1)</f>
        <v>3</v>
      </c>
      <c r="X28" s="32">
        <f>COUNTIF(C28:V28,"○")</f>
        <v>1</v>
      </c>
      <c r="Y28" s="32">
        <f>COUNTIF(C28:V28,"△")</f>
        <v>0</v>
      </c>
      <c r="Z28" s="33">
        <f>D28+L28+P28+T28</f>
        <v>7</v>
      </c>
      <c r="AA28" s="33">
        <f>F28+N28+R28+V28</f>
        <v>13</v>
      </c>
      <c r="AB28" s="95">
        <f>IF(W28="","",Z28-AA28)</f>
        <v>-6</v>
      </c>
      <c r="AC28" s="96"/>
      <c r="AD28" s="34">
        <f>IF(W28="","",RANK(AI28,$AI$27:$AI$31,1))</f>
        <v>5</v>
      </c>
      <c r="AF28" s="9">
        <f>100*RANK(W28,$W$27:$W$31,0)</f>
        <v>500</v>
      </c>
      <c r="AG28" s="9">
        <f>10*RANK(AB28,$AB$27:$AB$31,0)</f>
        <v>40</v>
      </c>
      <c r="AH28" s="9">
        <f>1*RANK(Z28,$Z$27:$Z$31,0)</f>
        <v>5</v>
      </c>
      <c r="AI28" s="9">
        <f>SUM(AF28:AH28)</f>
        <v>545</v>
      </c>
    </row>
    <row r="29" spans="1:35" ht="24" customHeight="1">
      <c r="A29" s="76" t="str">
        <f>IF(M11="","",M11)</f>
        <v>斑鳩</v>
      </c>
      <c r="B29" s="83"/>
      <c r="C29" s="48" t="str">
        <f>IF(K27="","",IF(D29&gt;F29,"○",IF(D29&lt;F29,"●","△")))</f>
        <v>△</v>
      </c>
      <c r="D29" s="49">
        <f>IF(N27="","",N27)</f>
        <v>3</v>
      </c>
      <c r="E29" s="50" t="s">
        <v>9</v>
      </c>
      <c r="F29" s="51">
        <f>IF(L27="","",L27)</f>
        <v>3</v>
      </c>
      <c r="G29" s="48" t="str">
        <f>IF(K28="","",IF(H29&gt;J29,"○",IF(H29&lt;J29,"●","△")))</f>
        <v>○</v>
      </c>
      <c r="H29" s="49">
        <f>IF(N28="","",N28)</f>
        <v>5</v>
      </c>
      <c r="I29" s="50" t="s">
        <v>9</v>
      </c>
      <c r="J29" s="51">
        <f>IF(L28="","",L28)</f>
        <v>0</v>
      </c>
      <c r="K29" s="92"/>
      <c r="L29" s="93"/>
      <c r="M29" s="93"/>
      <c r="N29" s="94"/>
      <c r="O29" s="48" t="str">
        <f>IF(P29="","",IF(P29&gt;R29,"○",IF(P29&lt;R29,"●","△")))</f>
        <v>○</v>
      </c>
      <c r="P29" s="52">
        <f>IF(L14="","",L14)</f>
        <v>7</v>
      </c>
      <c r="Q29" s="50" t="s">
        <v>9</v>
      </c>
      <c r="R29" s="51">
        <f>IF(N14="","",N14)</f>
        <v>0</v>
      </c>
      <c r="S29" s="48" t="str">
        <f>IF(T29="","",IF(T29&gt;V29,"○",IF(T29&lt;V29,"●","△")))</f>
        <v>○</v>
      </c>
      <c r="T29" s="49">
        <f>IF(L21="","",L21)</f>
        <v>7</v>
      </c>
      <c r="U29" s="50" t="s">
        <v>9</v>
      </c>
      <c r="V29" s="51">
        <f>IF(N21="","",N21)</f>
        <v>0</v>
      </c>
      <c r="W29" s="32">
        <f>IF(O29="","",X29*3+Y29*1)</f>
        <v>10</v>
      </c>
      <c r="X29" s="32">
        <f>COUNTIF(C29:V29,"○")</f>
        <v>3</v>
      </c>
      <c r="Y29" s="32">
        <f>COUNTIF(C29:V29,"△")</f>
        <v>1</v>
      </c>
      <c r="Z29" s="33">
        <f>D29+H29+P29+T29</f>
        <v>22</v>
      </c>
      <c r="AA29" s="33">
        <f>F29+J29+R29+V29</f>
        <v>3</v>
      </c>
      <c r="AB29" s="95">
        <f>IF(W29="","",Z29-AA29)</f>
        <v>19</v>
      </c>
      <c r="AC29" s="96"/>
      <c r="AD29" s="34">
        <f>IF(W29="","",RANK(AI29,$AI$27:$AI$31,1))</f>
        <v>1</v>
      </c>
      <c r="AF29" s="9">
        <f>100*RANK(W29,$W$27:$W$31,0)</f>
        <v>100</v>
      </c>
      <c r="AG29" s="9">
        <f>10*RANK(AB29,$AB$27:$AB$31,0)</f>
        <v>10</v>
      </c>
      <c r="AH29" s="9">
        <f>1*RANK(Z29,$Z$27:$Z$31,0)</f>
        <v>1</v>
      </c>
      <c r="AI29" s="9">
        <f>SUM(AF29:AH29)</f>
        <v>111</v>
      </c>
    </row>
    <row r="30" spans="1:35" ht="24" customHeight="1">
      <c r="A30" s="76" t="str">
        <f>IF(R11="","",R11)</f>
        <v>六条</v>
      </c>
      <c r="B30" s="83"/>
      <c r="C30" s="48" t="str">
        <f>IF(O27="","",IF(D30&gt;F30,"○",IF(D30&lt;F30,"●","△")))</f>
        <v>○</v>
      </c>
      <c r="D30" s="49">
        <f>IF(R27="","",R27)</f>
        <v>4</v>
      </c>
      <c r="E30" s="50" t="s">
        <v>9</v>
      </c>
      <c r="F30" s="51">
        <f>IF(P27="","",P27)</f>
        <v>3</v>
      </c>
      <c r="G30" s="48" t="str">
        <f>IF(O28="","",IF(H30&gt;J30,"○",IF(H30&lt;J30,"●","△")))</f>
        <v>●</v>
      </c>
      <c r="H30" s="49">
        <f>IF(R28="","",R28)</f>
        <v>3</v>
      </c>
      <c r="I30" s="50" t="s">
        <v>9</v>
      </c>
      <c r="J30" s="51">
        <f>IF(P28="","",P28)</f>
        <v>5</v>
      </c>
      <c r="K30" s="48" t="str">
        <f>IF(O29="","",IF(L30&gt;N30,"○",IF(L30&lt;N30,"●","△")))</f>
        <v>●</v>
      </c>
      <c r="L30" s="52">
        <f>IF(R29="","",R29)</f>
        <v>0</v>
      </c>
      <c r="M30" s="50" t="s">
        <v>9</v>
      </c>
      <c r="N30" s="51">
        <f>IF(P29="","",P29)</f>
        <v>7</v>
      </c>
      <c r="O30" s="92"/>
      <c r="P30" s="93"/>
      <c r="Q30" s="93"/>
      <c r="R30" s="94"/>
      <c r="S30" s="48" t="str">
        <f>IF(T30="","",IF(T30&gt;V30,"○",IF(T30&lt;V30,"●","△")))</f>
        <v>△</v>
      </c>
      <c r="T30" s="49">
        <f>IF(L23="","",L23)</f>
        <v>3</v>
      </c>
      <c r="U30" s="50" t="s">
        <v>9</v>
      </c>
      <c r="V30" s="51">
        <f>IF(N23="","",N23)</f>
        <v>3</v>
      </c>
      <c r="W30" s="32">
        <f>IF(S30="","",X30*3+Y30*1)</f>
        <v>4</v>
      </c>
      <c r="X30" s="32">
        <f>COUNTIF(C30:V30,"○")</f>
        <v>1</v>
      </c>
      <c r="Y30" s="32">
        <f>COUNTIF(C30:V30,"△")</f>
        <v>1</v>
      </c>
      <c r="Z30" s="33">
        <f>D30+H30+L30+T30</f>
        <v>10</v>
      </c>
      <c r="AA30" s="33">
        <f>F30+J30+N30+V30</f>
        <v>18</v>
      </c>
      <c r="AB30" s="95">
        <f>IF(W30="","",Z30-AA30)</f>
        <v>-8</v>
      </c>
      <c r="AC30" s="96"/>
      <c r="AD30" s="34">
        <f>IF(W30="","",RANK(AI30,$AI$27:$AI$31,1))</f>
        <v>4</v>
      </c>
      <c r="AF30" s="9">
        <f>100*RANK(W30,$W$27:$W$31,0)</f>
        <v>300</v>
      </c>
      <c r="AG30" s="9">
        <f>10*RANK(AB30,$AB$27:$AB$31,0)</f>
        <v>50</v>
      </c>
      <c r="AH30" s="9">
        <f>1*RANK(Z30,$Z$27:$Z$31,0)</f>
        <v>3</v>
      </c>
      <c r="AI30" s="9">
        <f>SUM(AF30:AH30)</f>
        <v>353</v>
      </c>
    </row>
    <row r="31" spans="1:35" ht="24" customHeight="1">
      <c r="A31" s="87" t="str">
        <f>IF(W11="","",W11)</f>
        <v>F桜井</v>
      </c>
      <c r="B31" s="89"/>
      <c r="C31" s="48" t="str">
        <f>IF(O27="","",IF(D31&gt;F31,"○",IF(D31&lt;F31,"●","△")))</f>
        <v>○</v>
      </c>
      <c r="D31" s="49">
        <f>IF(V27="","",V27)</f>
        <v>5</v>
      </c>
      <c r="E31" s="50" t="s">
        <v>9</v>
      </c>
      <c r="F31" s="51">
        <f>IF(T27="","",T27)</f>
        <v>1</v>
      </c>
      <c r="G31" s="48" t="str">
        <f>IF(S28="","",IF(H31&gt;J31,"○",IF(H31&lt;J31,"●","△")))</f>
        <v>○</v>
      </c>
      <c r="H31" s="49">
        <f>IF(V28="","",V28)</f>
        <v>3</v>
      </c>
      <c r="I31" s="50" t="s">
        <v>9</v>
      </c>
      <c r="J31" s="51">
        <f>IF(T28="","",T28)</f>
        <v>2</v>
      </c>
      <c r="K31" s="48" t="str">
        <f>IF(S29="","",IF(L31&gt;N31,"○",IF(L31&lt;N31,"●","△")))</f>
        <v>●</v>
      </c>
      <c r="L31" s="52">
        <f>IF(V29="","",V29)</f>
        <v>0</v>
      </c>
      <c r="M31" s="50" t="s">
        <v>9</v>
      </c>
      <c r="N31" s="51">
        <f>IF(T29="","",T29)</f>
        <v>7</v>
      </c>
      <c r="O31" s="48" t="str">
        <f>IF(S30="","",IF(P31&gt;R31,"○",IF(P31&lt;R31,"●","△")))</f>
        <v>△</v>
      </c>
      <c r="P31" s="52">
        <f>IF(V30="","",V30)</f>
        <v>3</v>
      </c>
      <c r="Q31" s="50" t="s">
        <v>9</v>
      </c>
      <c r="R31" s="51">
        <f>IF(T30="","",T30)</f>
        <v>3</v>
      </c>
      <c r="S31" s="92"/>
      <c r="T31" s="93"/>
      <c r="U31" s="93"/>
      <c r="V31" s="94"/>
      <c r="W31" s="32">
        <f>IF(C31="","",X31*3+Y31*1)</f>
        <v>7</v>
      </c>
      <c r="X31" s="32">
        <f>COUNTIF(C31:V31,"○")</f>
        <v>2</v>
      </c>
      <c r="Y31" s="32">
        <f>COUNTIF(C31:V31,"△")</f>
        <v>1</v>
      </c>
      <c r="Z31" s="33">
        <f>D31+H31+L31+P31</f>
        <v>11</v>
      </c>
      <c r="AA31" s="33">
        <f>F31+J31+N31+R31</f>
        <v>13</v>
      </c>
      <c r="AB31" s="95">
        <f>IF(W31="","",Z31-AA31)</f>
        <v>-2</v>
      </c>
      <c r="AC31" s="96"/>
      <c r="AD31" s="34">
        <f>IF(W31="","",RANK(AI31,$AI$27:$AI$31,1))</f>
        <v>2</v>
      </c>
      <c r="AF31" s="9">
        <f>100*RANK(W31,$W$27:$W$31,0)</f>
        <v>200</v>
      </c>
      <c r="AG31" s="9">
        <f>10*RANK(AB31,$AB$27:$AB$31,0)</f>
        <v>20</v>
      </c>
      <c r="AH31" s="9">
        <f>1*RANK(Z31,$Z$27:$Z$31,0)</f>
        <v>2</v>
      </c>
      <c r="AI31" s="9">
        <f>SUM(AF31:AH31)</f>
        <v>222</v>
      </c>
    </row>
    <row r="32" spans="2:30" ht="15.75" customHeight="1">
      <c r="B32" s="22"/>
      <c r="C32" s="24"/>
      <c r="D32" s="17"/>
      <c r="E32" s="21"/>
      <c r="F32" s="18"/>
      <c r="G32" s="24"/>
      <c r="H32" s="17"/>
      <c r="I32" s="21"/>
      <c r="J32" s="18"/>
      <c r="K32" s="24"/>
      <c r="L32" s="23"/>
      <c r="M32" s="21"/>
      <c r="N32" s="35"/>
      <c r="O32" s="21"/>
      <c r="P32" s="23"/>
      <c r="Q32" s="23"/>
      <c r="R32" s="23"/>
      <c r="S32" s="23"/>
      <c r="T32" s="23"/>
      <c r="U32" s="23"/>
      <c r="V32" s="23"/>
      <c r="W32" s="16"/>
      <c r="X32" s="16"/>
      <c r="Y32" s="16"/>
      <c r="Z32" s="16"/>
      <c r="AA32" s="16"/>
      <c r="AB32" s="25"/>
      <c r="AC32" s="25"/>
      <c r="AD32" s="26"/>
    </row>
    <row r="33" spans="1:22" ht="21.75" customHeight="1">
      <c r="A33" s="54"/>
      <c r="B33" s="9"/>
      <c r="C33" s="12"/>
      <c r="D33" s="9"/>
      <c r="E33" s="13"/>
      <c r="F33" s="9"/>
      <c r="G33" s="12"/>
      <c r="H33" s="9"/>
      <c r="I33" s="13"/>
      <c r="J33" s="9"/>
      <c r="K33" s="12"/>
      <c r="L33" s="9"/>
      <c r="M33" s="13"/>
      <c r="V33" s="9"/>
    </row>
    <row r="34" spans="1:22" ht="16.5" customHeight="1">
      <c r="A34" s="56"/>
      <c r="B34" s="9"/>
      <c r="C34" s="12"/>
      <c r="D34" s="9"/>
      <c r="E34" s="13"/>
      <c r="F34" s="9"/>
      <c r="G34" s="12"/>
      <c r="H34" s="9"/>
      <c r="I34" s="13"/>
      <c r="J34" s="9"/>
      <c r="K34" s="12"/>
      <c r="L34" s="9"/>
      <c r="M34" s="13"/>
      <c r="V34" s="9"/>
    </row>
    <row r="35" spans="1:22" ht="16.5" customHeight="1">
      <c r="A35" s="56"/>
      <c r="B35" s="9"/>
      <c r="C35" s="12"/>
      <c r="D35" s="9"/>
      <c r="E35" s="13"/>
      <c r="F35" s="9"/>
      <c r="G35" s="12"/>
      <c r="H35" s="9"/>
      <c r="I35" s="13"/>
      <c r="J35" s="9"/>
      <c r="K35" s="12"/>
      <c r="L35" s="9"/>
      <c r="M35" s="13"/>
      <c r="V35" s="9"/>
    </row>
    <row r="36" spans="1:22" ht="16.5" customHeight="1">
      <c r="A36" s="56"/>
      <c r="B36" s="9"/>
      <c r="C36" s="12"/>
      <c r="D36" s="9"/>
      <c r="E36" s="13"/>
      <c r="F36" s="9"/>
      <c r="G36" s="12"/>
      <c r="H36" s="9"/>
      <c r="I36" s="13"/>
      <c r="J36" s="9"/>
      <c r="K36" s="12"/>
      <c r="L36" s="9"/>
      <c r="M36" s="13"/>
      <c r="V36" s="9"/>
    </row>
    <row r="37" spans="1:22" ht="16.5" customHeight="1">
      <c r="A37" s="56"/>
      <c r="B37" s="9"/>
      <c r="C37" s="12"/>
      <c r="D37" s="9"/>
      <c r="E37" s="13"/>
      <c r="F37" s="9"/>
      <c r="G37" s="12"/>
      <c r="H37" s="9"/>
      <c r="I37" s="13"/>
      <c r="J37" s="9"/>
      <c r="K37" s="12"/>
      <c r="L37" s="9"/>
      <c r="M37" s="13"/>
      <c r="V37" s="9"/>
    </row>
    <row r="38" spans="1:22" ht="16.5" customHeight="1">
      <c r="A38" s="58"/>
      <c r="B38" s="9"/>
      <c r="C38" s="12"/>
      <c r="D38" s="9"/>
      <c r="E38" s="13"/>
      <c r="F38" s="9"/>
      <c r="G38" s="12"/>
      <c r="H38" s="9"/>
      <c r="I38" s="13"/>
      <c r="J38" s="9"/>
      <c r="K38" s="12"/>
      <c r="L38" s="9"/>
      <c r="M38" s="13"/>
      <c r="V38" s="9"/>
    </row>
    <row r="39" spans="1:21" ht="16.5" customHeight="1">
      <c r="A39" s="56"/>
      <c r="B39" s="56"/>
      <c r="C39" s="56"/>
      <c r="D39" s="9"/>
      <c r="E39" s="56"/>
      <c r="F39" s="9"/>
      <c r="G39" s="12"/>
      <c r="H39" s="9"/>
      <c r="I39" s="13"/>
      <c r="J39" s="9"/>
      <c r="K39" s="13"/>
      <c r="N39" s="56"/>
      <c r="U39" s="56"/>
    </row>
    <row r="40" spans="2:4" ht="14.25">
      <c r="B40" s="56"/>
      <c r="C40"/>
      <c r="D40"/>
    </row>
    <row r="41" spans="2:13" ht="12">
      <c r="B41" s="9"/>
      <c r="C41" s="57"/>
      <c r="M41" s="57"/>
    </row>
    <row r="42" spans="2:3" ht="12">
      <c r="B42" s="9"/>
      <c r="C42" s="57"/>
    </row>
  </sheetData>
  <sheetProtection/>
  <mergeCells count="74">
    <mergeCell ref="A31:B31"/>
    <mergeCell ref="S31:V31"/>
    <mergeCell ref="AB31:AC31"/>
    <mergeCell ref="A29:B29"/>
    <mergeCell ref="K29:N29"/>
    <mergeCell ref="AB29:AC29"/>
    <mergeCell ref="A30:B30"/>
    <mergeCell ref="O30:R30"/>
    <mergeCell ref="AB30:AC30"/>
    <mergeCell ref="AB26:AC26"/>
    <mergeCell ref="A27:B27"/>
    <mergeCell ref="C27:F27"/>
    <mergeCell ref="AB27:AC27"/>
    <mergeCell ref="A28:B28"/>
    <mergeCell ref="G28:J28"/>
    <mergeCell ref="AB28:AC28"/>
    <mergeCell ref="B23:C23"/>
    <mergeCell ref="E23:K23"/>
    <mergeCell ref="O23:U23"/>
    <mergeCell ref="V23:AD23"/>
    <mergeCell ref="A26:B26"/>
    <mergeCell ref="C26:F26"/>
    <mergeCell ref="G26:J26"/>
    <mergeCell ref="K26:N26"/>
    <mergeCell ref="O26:R26"/>
    <mergeCell ref="S26:V26"/>
    <mergeCell ref="B21:C21"/>
    <mergeCell ref="E21:K21"/>
    <mergeCell ref="O21:U21"/>
    <mergeCell ref="V21:AD21"/>
    <mergeCell ref="B22:C22"/>
    <mergeCell ref="E22:K22"/>
    <mergeCell ref="O22:U22"/>
    <mergeCell ref="V22:AD22"/>
    <mergeCell ref="B19:C19"/>
    <mergeCell ref="E19:K19"/>
    <mergeCell ref="O19:U19"/>
    <mergeCell ref="V19:AD19"/>
    <mergeCell ref="B20:C20"/>
    <mergeCell ref="E20:K20"/>
    <mergeCell ref="O20:U20"/>
    <mergeCell ref="V20:AD20"/>
    <mergeCell ref="B17:C17"/>
    <mergeCell ref="E17:K17"/>
    <mergeCell ref="O17:U17"/>
    <mergeCell ref="V17:AD17"/>
    <mergeCell ref="B18:C18"/>
    <mergeCell ref="E18:K18"/>
    <mergeCell ref="O18:U18"/>
    <mergeCell ref="V18:AD18"/>
    <mergeCell ref="B15:C15"/>
    <mergeCell ref="E15:K15"/>
    <mergeCell ref="O15:U15"/>
    <mergeCell ref="V15:AD15"/>
    <mergeCell ref="B16:C16"/>
    <mergeCell ref="E16:K16"/>
    <mergeCell ref="O16:U16"/>
    <mergeCell ref="V16:AD16"/>
    <mergeCell ref="B13:D13"/>
    <mergeCell ref="E13:U13"/>
    <mergeCell ref="V13:AD13"/>
    <mergeCell ref="B14:C14"/>
    <mergeCell ref="E14:K14"/>
    <mergeCell ref="O14:U14"/>
    <mergeCell ref="V14:AD14"/>
    <mergeCell ref="W11:AD11"/>
    <mergeCell ref="C1:V1"/>
    <mergeCell ref="G2:O2"/>
    <mergeCell ref="G3:P3"/>
    <mergeCell ref="A11:B11"/>
    <mergeCell ref="C11:G11"/>
    <mergeCell ref="H11:L11"/>
    <mergeCell ref="M11:Q11"/>
    <mergeCell ref="R11:V11"/>
  </mergeCells>
  <printOptions/>
  <pageMargins left="0.65" right="0.2" top="0.29" bottom="0.27" header="0.3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zoomScalePageLayoutView="0" workbookViewId="0" topLeftCell="A13">
      <selection activeCell="AC3" sqref="AC3"/>
    </sheetView>
  </sheetViews>
  <sheetFormatPr defaultColWidth="9.00390625" defaultRowHeight="13.5"/>
  <cols>
    <col min="1" max="1" width="4.00390625" style="9" customWidth="1"/>
    <col min="2" max="2" width="7.625" style="10" customWidth="1"/>
    <col min="3" max="3" width="3.125" style="9" customWidth="1"/>
    <col min="4" max="4" width="3.125" style="12" customWidth="1"/>
    <col min="5" max="5" width="3.125" style="9" customWidth="1"/>
    <col min="6" max="6" width="3.125" style="13" customWidth="1"/>
    <col min="7" max="7" width="3.125" style="9" customWidth="1"/>
    <col min="8" max="8" width="3.125" style="12" customWidth="1"/>
    <col min="9" max="9" width="3.125" style="9" customWidth="1"/>
    <col min="10" max="10" width="3.125" style="13" customWidth="1"/>
    <col min="11" max="11" width="3.125" style="9" customWidth="1"/>
    <col min="12" max="12" width="3.125" style="12" customWidth="1"/>
    <col min="13" max="13" width="3.125" style="9" customWidth="1"/>
    <col min="14" max="22" width="3.125" style="13" customWidth="1"/>
    <col min="23" max="23" width="5.125" style="9" customWidth="1"/>
    <col min="24" max="27" width="3.125" style="9" hidden="1" customWidth="1"/>
    <col min="28" max="29" width="2.625" style="9" customWidth="1"/>
    <col min="30" max="30" width="5.125" style="9" customWidth="1"/>
    <col min="31" max="31" width="3.00390625" style="9" customWidth="1"/>
    <col min="32" max="34" width="5.875" style="9" hidden="1" customWidth="1"/>
    <col min="35" max="35" width="5.75390625" style="9" hidden="1" customWidth="1"/>
    <col min="36" max="36" width="3.50390625" style="9" customWidth="1"/>
    <col min="37" max="16384" width="9.00390625" style="9" customWidth="1"/>
  </cols>
  <sheetData>
    <row r="1" spans="2:30" s="1" customFormat="1" ht="30" customHeight="1">
      <c r="B1" s="2"/>
      <c r="C1" s="63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A1" s="5"/>
      <c r="AB1" s="6"/>
      <c r="AC1" s="6"/>
      <c r="AD1" s="6"/>
    </row>
    <row r="2" spans="2:30" s="1" customFormat="1" ht="24.75" customHeight="1">
      <c r="B2" s="2"/>
      <c r="C2" s="36"/>
      <c r="D2" s="3"/>
      <c r="F2" s="4"/>
      <c r="G2" s="64" t="s">
        <v>23</v>
      </c>
      <c r="H2" s="64"/>
      <c r="I2" s="64"/>
      <c r="J2" s="64"/>
      <c r="K2" s="64"/>
      <c r="L2" s="64"/>
      <c r="M2" s="64"/>
      <c r="N2" s="64"/>
      <c r="O2" s="64"/>
      <c r="P2" s="4"/>
      <c r="Q2" s="4"/>
      <c r="R2" s="4"/>
      <c r="S2" s="4"/>
      <c r="T2" s="4"/>
      <c r="U2" s="4"/>
      <c r="V2" s="4"/>
      <c r="AA2" s="5"/>
      <c r="AB2" s="6"/>
      <c r="AC2" s="6"/>
      <c r="AD2" s="6"/>
    </row>
    <row r="3" spans="2:30" s="1" customFormat="1" ht="33.75" customHeight="1">
      <c r="B3" s="2"/>
      <c r="D3" s="55"/>
      <c r="E3" s="55"/>
      <c r="F3" s="55"/>
      <c r="G3" s="65">
        <v>42140</v>
      </c>
      <c r="H3" s="65"/>
      <c r="I3" s="65"/>
      <c r="J3" s="65"/>
      <c r="K3" s="65"/>
      <c r="L3" s="65"/>
      <c r="M3" s="65"/>
      <c r="N3" s="65"/>
      <c r="O3" s="65"/>
      <c r="P3" s="65"/>
      <c r="Q3" s="4"/>
      <c r="AA3" s="5"/>
      <c r="AB3" s="6"/>
      <c r="AC3" s="6"/>
      <c r="AD3" s="6"/>
    </row>
    <row r="4" spans="2:29" s="1" customFormat="1" ht="30.75" customHeight="1">
      <c r="B4" s="2"/>
      <c r="C4" s="7"/>
      <c r="D4" s="59" t="s">
        <v>37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4"/>
      <c r="S4" s="4"/>
      <c r="T4" s="4"/>
      <c r="U4" s="4"/>
      <c r="V4" s="4"/>
      <c r="AA4" s="5"/>
      <c r="AB4" s="6"/>
      <c r="AC4" s="6"/>
    </row>
    <row r="5" spans="2:29" s="1" customFormat="1" ht="18" customHeight="1">
      <c r="B5" s="2"/>
      <c r="C5" s="7"/>
      <c r="D5" s="7"/>
      <c r="E5" s="7"/>
      <c r="F5" s="7"/>
      <c r="G5" s="7"/>
      <c r="H5" s="7"/>
      <c r="J5" s="7"/>
      <c r="K5" s="7"/>
      <c r="L5" s="7"/>
      <c r="M5" s="8"/>
      <c r="N5" s="7"/>
      <c r="O5" s="7"/>
      <c r="P5" s="4"/>
      <c r="Q5" s="4"/>
      <c r="R5" s="4"/>
      <c r="S5" s="4"/>
      <c r="T5" s="4"/>
      <c r="U5" s="4"/>
      <c r="V5" s="4"/>
      <c r="AA5" s="5"/>
      <c r="AB5" s="6"/>
      <c r="AC5" s="6"/>
    </row>
    <row r="6" spans="2:29" s="1" customFormat="1" ht="21.75" customHeight="1">
      <c r="B6" s="38" t="s">
        <v>18</v>
      </c>
      <c r="C6" s="37"/>
      <c r="D6" s="7"/>
      <c r="E6" s="7"/>
      <c r="F6" s="7"/>
      <c r="G6" s="40" t="s">
        <v>29</v>
      </c>
      <c r="H6" s="7"/>
      <c r="J6" s="7"/>
      <c r="K6" s="7"/>
      <c r="L6" s="7"/>
      <c r="M6" s="8"/>
      <c r="N6" s="7"/>
      <c r="O6" s="7"/>
      <c r="P6" s="4"/>
      <c r="Q6" s="4"/>
      <c r="R6" s="4"/>
      <c r="S6" s="4"/>
      <c r="T6" s="4"/>
      <c r="U6" s="4"/>
      <c r="V6" s="4"/>
      <c r="AA6" s="5"/>
      <c r="AB6" s="6"/>
      <c r="AC6" s="6"/>
    </row>
    <row r="7" spans="2:29" s="1" customFormat="1" ht="21.75" customHeight="1">
      <c r="B7" s="38" t="s">
        <v>19</v>
      </c>
      <c r="C7" s="37"/>
      <c r="D7" s="7"/>
      <c r="E7" s="7"/>
      <c r="F7" s="7"/>
      <c r="G7" s="40" t="s">
        <v>13</v>
      </c>
      <c r="H7" s="7"/>
      <c r="J7" s="7"/>
      <c r="K7" s="7"/>
      <c r="L7" s="7"/>
      <c r="M7" s="8"/>
      <c r="N7" s="7"/>
      <c r="O7" s="7"/>
      <c r="P7" s="4"/>
      <c r="Q7" s="4"/>
      <c r="R7" s="4"/>
      <c r="S7" s="4"/>
      <c r="T7" s="4"/>
      <c r="U7" s="4"/>
      <c r="V7" s="4"/>
      <c r="AA7" s="5"/>
      <c r="AB7" s="6"/>
      <c r="AC7" s="6"/>
    </row>
    <row r="8" spans="2:29" s="1" customFormat="1" ht="21.75" customHeight="1">
      <c r="B8" s="38"/>
      <c r="C8" s="37"/>
      <c r="D8" s="7"/>
      <c r="E8" s="7"/>
      <c r="F8" s="7"/>
      <c r="G8" s="40" t="s">
        <v>12</v>
      </c>
      <c r="H8" s="7"/>
      <c r="J8" s="7"/>
      <c r="K8" s="7"/>
      <c r="L8" s="7"/>
      <c r="M8" s="8"/>
      <c r="N8" s="7"/>
      <c r="O8" s="7"/>
      <c r="P8" s="4"/>
      <c r="Q8" s="4"/>
      <c r="R8" s="4"/>
      <c r="S8" s="4"/>
      <c r="T8" s="4"/>
      <c r="U8" s="4"/>
      <c r="V8" s="4"/>
      <c r="AA8" s="5"/>
      <c r="AB8" s="6"/>
      <c r="AC8" s="6"/>
    </row>
    <row r="9" spans="2:29" s="1" customFormat="1" ht="21.75" customHeight="1">
      <c r="B9" s="39" t="s">
        <v>20</v>
      </c>
      <c r="C9" s="7"/>
      <c r="D9" s="7"/>
      <c r="E9" s="7"/>
      <c r="F9" s="7"/>
      <c r="G9" s="40" t="s">
        <v>21</v>
      </c>
      <c r="H9" s="7"/>
      <c r="J9" s="7"/>
      <c r="K9" s="7"/>
      <c r="L9" s="7"/>
      <c r="M9" s="8"/>
      <c r="N9" s="7"/>
      <c r="O9" s="7"/>
      <c r="P9" s="4"/>
      <c r="Q9" s="4"/>
      <c r="R9" s="4"/>
      <c r="S9" s="4"/>
      <c r="T9" s="4"/>
      <c r="U9" s="4"/>
      <c r="V9" s="4"/>
      <c r="AA9" s="5"/>
      <c r="AB9" s="6"/>
      <c r="AC9" s="6"/>
    </row>
    <row r="10" spans="3:30" ht="11.25" customHeight="1">
      <c r="C10" s="11"/>
      <c r="G10" s="11"/>
      <c r="AA10" s="14"/>
      <c r="AB10" s="15"/>
      <c r="AC10" s="15"/>
      <c r="AD10" s="15"/>
    </row>
    <row r="11" spans="1:30" ht="24.75" customHeight="1">
      <c r="A11" s="66" t="s">
        <v>10</v>
      </c>
      <c r="B11" s="67"/>
      <c r="C11" s="62" t="s">
        <v>33</v>
      </c>
      <c r="D11" s="62"/>
      <c r="E11" s="62"/>
      <c r="F11" s="62"/>
      <c r="G11" s="62"/>
      <c r="H11" s="62" t="s">
        <v>30</v>
      </c>
      <c r="I11" s="62"/>
      <c r="J11" s="62"/>
      <c r="K11" s="62"/>
      <c r="L11" s="62"/>
      <c r="M11" s="62" t="s">
        <v>31</v>
      </c>
      <c r="N11" s="62"/>
      <c r="O11" s="62"/>
      <c r="P11" s="62"/>
      <c r="Q11" s="62"/>
      <c r="R11" s="62" t="s">
        <v>32</v>
      </c>
      <c r="S11" s="62"/>
      <c r="T11" s="62"/>
      <c r="U11" s="62"/>
      <c r="V11" s="62"/>
      <c r="W11" s="62" t="s">
        <v>22</v>
      </c>
      <c r="X11" s="62"/>
      <c r="Y11" s="62"/>
      <c r="Z11" s="62"/>
      <c r="AA11" s="62"/>
      <c r="AB11" s="62"/>
      <c r="AC11" s="62"/>
      <c r="AD11" s="62"/>
    </row>
    <row r="12" spans="1:30" ht="1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16" customFormat="1" ht="21.75" customHeight="1">
      <c r="A13" s="31" t="s">
        <v>14</v>
      </c>
      <c r="B13" s="68" t="s">
        <v>15</v>
      </c>
      <c r="C13" s="69"/>
      <c r="D13" s="70"/>
      <c r="E13" s="71" t="s">
        <v>16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71" t="s">
        <v>17</v>
      </c>
      <c r="W13" s="72"/>
      <c r="X13" s="72"/>
      <c r="Y13" s="72"/>
      <c r="Z13" s="72"/>
      <c r="AA13" s="72"/>
      <c r="AB13" s="72"/>
      <c r="AC13" s="72"/>
      <c r="AD13" s="73"/>
    </row>
    <row r="14" spans="1:30" s="21" customFormat="1" ht="23.25" customHeight="1">
      <c r="A14" s="19">
        <v>1</v>
      </c>
      <c r="B14" s="74">
        <v>0.4166666666666667</v>
      </c>
      <c r="C14" s="75"/>
      <c r="D14" s="45"/>
      <c r="E14" s="76" t="str">
        <f>IF(M11="","",M11)</f>
        <v>明治</v>
      </c>
      <c r="F14" s="77"/>
      <c r="G14" s="77"/>
      <c r="H14" s="77"/>
      <c r="I14" s="77"/>
      <c r="J14" s="77"/>
      <c r="K14" s="77"/>
      <c r="L14" s="53"/>
      <c r="M14" s="43" t="s">
        <v>11</v>
      </c>
      <c r="N14" s="53"/>
      <c r="O14" s="77" t="str">
        <f>IF(R11="","",R11)</f>
        <v>新庄</v>
      </c>
      <c r="P14" s="77"/>
      <c r="Q14" s="77"/>
      <c r="R14" s="77"/>
      <c r="S14" s="77"/>
      <c r="T14" s="77"/>
      <c r="U14" s="77"/>
      <c r="V14" s="78" t="str">
        <f>IF(W11="","",W11)</f>
        <v>F桜井</v>
      </c>
      <c r="W14" s="79"/>
      <c r="X14" s="79"/>
      <c r="Y14" s="79"/>
      <c r="Z14" s="79"/>
      <c r="AA14" s="79"/>
      <c r="AB14" s="79"/>
      <c r="AC14" s="79"/>
      <c r="AD14" s="80"/>
    </row>
    <row r="15" spans="1:30" s="21" customFormat="1" ht="23.25" customHeight="1">
      <c r="A15" s="19">
        <v>2</v>
      </c>
      <c r="B15" s="74">
        <v>0.4375</v>
      </c>
      <c r="C15" s="75"/>
      <c r="D15" s="45"/>
      <c r="E15" s="76" t="str">
        <f>IF(H11="","",H11)</f>
        <v>センチュリー</v>
      </c>
      <c r="F15" s="77"/>
      <c r="G15" s="77"/>
      <c r="H15" s="77"/>
      <c r="I15" s="77"/>
      <c r="J15" s="77"/>
      <c r="K15" s="77"/>
      <c r="L15" s="53"/>
      <c r="M15" s="43" t="s">
        <v>11</v>
      </c>
      <c r="N15" s="53"/>
      <c r="O15" s="77" t="str">
        <f>IF(W11="","",W11)</f>
        <v>F桜井</v>
      </c>
      <c r="P15" s="77"/>
      <c r="Q15" s="77"/>
      <c r="R15" s="77"/>
      <c r="S15" s="77"/>
      <c r="T15" s="77"/>
      <c r="U15" s="77"/>
      <c r="V15" s="78" t="str">
        <f>IF(M11="","",M11)</f>
        <v>明治</v>
      </c>
      <c r="W15" s="79"/>
      <c r="X15" s="79"/>
      <c r="Y15" s="79"/>
      <c r="Z15" s="79"/>
      <c r="AA15" s="79"/>
      <c r="AB15" s="79"/>
      <c r="AC15" s="79"/>
      <c r="AD15" s="80"/>
    </row>
    <row r="16" spans="1:30" s="21" customFormat="1" ht="23.25" customHeight="1">
      <c r="A16" s="19">
        <v>3</v>
      </c>
      <c r="B16" s="74">
        <v>0.4583333333333333</v>
      </c>
      <c r="C16" s="75"/>
      <c r="D16" s="46"/>
      <c r="E16" s="76" t="str">
        <f>IF(C11="","",C11)</f>
        <v>下田</v>
      </c>
      <c r="F16" s="77"/>
      <c r="G16" s="77"/>
      <c r="H16" s="77"/>
      <c r="I16" s="77"/>
      <c r="J16" s="77"/>
      <c r="K16" s="77"/>
      <c r="L16" s="53"/>
      <c r="M16" s="43" t="s">
        <v>11</v>
      </c>
      <c r="N16" s="53"/>
      <c r="O16" s="77" t="str">
        <f>IF(M11="","",M11)</f>
        <v>明治</v>
      </c>
      <c r="P16" s="77"/>
      <c r="Q16" s="77"/>
      <c r="R16" s="77"/>
      <c r="S16" s="77"/>
      <c r="T16" s="77"/>
      <c r="U16" s="77"/>
      <c r="V16" s="78" t="str">
        <f>IF(H11="","",H11)</f>
        <v>センチュリー</v>
      </c>
      <c r="W16" s="79"/>
      <c r="X16" s="79"/>
      <c r="Y16" s="79"/>
      <c r="Z16" s="79"/>
      <c r="AA16" s="79"/>
      <c r="AB16" s="79"/>
      <c r="AC16" s="79"/>
      <c r="AD16" s="80"/>
    </row>
    <row r="17" spans="1:30" s="21" customFormat="1" ht="23.25" customHeight="1">
      <c r="A17" s="19">
        <v>4</v>
      </c>
      <c r="B17" s="74">
        <v>0.4791666666666667</v>
      </c>
      <c r="C17" s="75"/>
      <c r="D17" s="47"/>
      <c r="E17" s="76" t="str">
        <f>IF(H11="","",H11)</f>
        <v>センチュリー</v>
      </c>
      <c r="F17" s="77"/>
      <c r="G17" s="77"/>
      <c r="H17" s="77"/>
      <c r="I17" s="77"/>
      <c r="J17" s="77"/>
      <c r="K17" s="77"/>
      <c r="L17" s="53"/>
      <c r="M17" s="43" t="s">
        <v>11</v>
      </c>
      <c r="N17" s="53"/>
      <c r="O17" s="77" t="str">
        <f>IF(R11="","",R11)</f>
        <v>新庄</v>
      </c>
      <c r="P17" s="77"/>
      <c r="Q17" s="77"/>
      <c r="R17" s="77"/>
      <c r="S17" s="77"/>
      <c r="T17" s="77"/>
      <c r="U17" s="77"/>
      <c r="V17" s="78" t="str">
        <f>IF(C11="","",C11)</f>
        <v>下田</v>
      </c>
      <c r="W17" s="79"/>
      <c r="X17" s="79"/>
      <c r="Y17" s="79"/>
      <c r="Z17" s="79"/>
      <c r="AA17" s="79"/>
      <c r="AB17" s="79"/>
      <c r="AC17" s="79"/>
      <c r="AD17" s="80"/>
    </row>
    <row r="18" spans="1:30" s="21" customFormat="1" ht="23.25" customHeight="1">
      <c r="A18" s="19">
        <v>5</v>
      </c>
      <c r="B18" s="74">
        <v>0.5</v>
      </c>
      <c r="C18" s="75"/>
      <c r="D18" s="47"/>
      <c r="E18" s="76" t="str">
        <f>IF(C11="","",C11)</f>
        <v>下田</v>
      </c>
      <c r="F18" s="77"/>
      <c r="G18" s="77"/>
      <c r="H18" s="77"/>
      <c r="I18" s="77"/>
      <c r="J18" s="77"/>
      <c r="K18" s="77"/>
      <c r="L18" s="53"/>
      <c r="M18" s="43" t="s">
        <v>11</v>
      </c>
      <c r="N18" s="53"/>
      <c r="O18" s="77" t="str">
        <f>IF(W11="","",W11)</f>
        <v>F桜井</v>
      </c>
      <c r="P18" s="77"/>
      <c r="Q18" s="77"/>
      <c r="R18" s="77"/>
      <c r="S18" s="77"/>
      <c r="T18" s="77"/>
      <c r="U18" s="77"/>
      <c r="V18" s="78" t="str">
        <f>IF(R11="","",R11)</f>
        <v>新庄</v>
      </c>
      <c r="W18" s="79"/>
      <c r="X18" s="79"/>
      <c r="Y18" s="79"/>
      <c r="Z18" s="79"/>
      <c r="AA18" s="79"/>
      <c r="AB18" s="79"/>
      <c r="AC18" s="79"/>
      <c r="AD18" s="80"/>
    </row>
    <row r="19" spans="1:30" s="21" customFormat="1" ht="23.25" customHeight="1">
      <c r="A19" s="19">
        <v>6</v>
      </c>
      <c r="B19" s="74">
        <v>0.5208333333333334</v>
      </c>
      <c r="C19" s="75"/>
      <c r="D19" s="44"/>
      <c r="E19" s="76" t="str">
        <f>IF(H11="","",H11)</f>
        <v>センチュリー</v>
      </c>
      <c r="F19" s="77"/>
      <c r="G19" s="77"/>
      <c r="H19" s="77"/>
      <c r="I19" s="77"/>
      <c r="J19" s="77"/>
      <c r="K19" s="77"/>
      <c r="L19" s="53"/>
      <c r="M19" s="43" t="s">
        <v>11</v>
      </c>
      <c r="N19" s="53"/>
      <c r="O19" s="77" t="str">
        <f>IF(M11="","",M11)</f>
        <v>明治</v>
      </c>
      <c r="P19" s="77"/>
      <c r="Q19" s="77"/>
      <c r="R19" s="77"/>
      <c r="S19" s="77"/>
      <c r="T19" s="77"/>
      <c r="U19" s="77"/>
      <c r="V19" s="78" t="str">
        <f>IF(W11="","",W11)</f>
        <v>F桜井</v>
      </c>
      <c r="W19" s="79"/>
      <c r="X19" s="79"/>
      <c r="Y19" s="79"/>
      <c r="Z19" s="79"/>
      <c r="AA19" s="79"/>
      <c r="AB19" s="79"/>
      <c r="AC19" s="79"/>
      <c r="AD19" s="80"/>
    </row>
    <row r="20" spans="1:30" s="16" customFormat="1" ht="23.25" customHeight="1">
      <c r="A20" s="19">
        <v>7</v>
      </c>
      <c r="B20" s="74">
        <v>0.5416666666666666</v>
      </c>
      <c r="C20" s="75"/>
      <c r="D20" s="47"/>
      <c r="E20" s="76" t="str">
        <f>IF(C11="","",C11)</f>
        <v>下田</v>
      </c>
      <c r="F20" s="77"/>
      <c r="G20" s="77"/>
      <c r="H20" s="77"/>
      <c r="I20" s="77"/>
      <c r="J20" s="77"/>
      <c r="K20" s="77"/>
      <c r="L20" s="53"/>
      <c r="M20" s="43" t="s">
        <v>11</v>
      </c>
      <c r="N20" s="53"/>
      <c r="O20" s="77" t="str">
        <f>IF(R11="","",R11)</f>
        <v>新庄</v>
      </c>
      <c r="P20" s="77"/>
      <c r="Q20" s="77"/>
      <c r="R20" s="77"/>
      <c r="S20" s="77"/>
      <c r="T20" s="77"/>
      <c r="U20" s="77"/>
      <c r="V20" s="78" t="str">
        <f>IF(H11="","",H11)</f>
        <v>センチュリー</v>
      </c>
      <c r="W20" s="79"/>
      <c r="X20" s="79"/>
      <c r="Y20" s="79"/>
      <c r="Z20" s="79"/>
      <c r="AA20" s="79"/>
      <c r="AB20" s="79"/>
      <c r="AC20" s="79"/>
      <c r="AD20" s="80"/>
    </row>
    <row r="21" spans="1:30" s="16" customFormat="1" ht="23.25" customHeight="1">
      <c r="A21" s="19">
        <v>8</v>
      </c>
      <c r="B21" s="74">
        <v>0.5625</v>
      </c>
      <c r="C21" s="75"/>
      <c r="D21" s="47"/>
      <c r="E21" s="76" t="str">
        <f>IF(M11="","",M11)</f>
        <v>明治</v>
      </c>
      <c r="F21" s="77"/>
      <c r="G21" s="77"/>
      <c r="H21" s="77"/>
      <c r="I21" s="77"/>
      <c r="J21" s="77"/>
      <c r="K21" s="77"/>
      <c r="L21" s="53"/>
      <c r="M21" s="43" t="s">
        <v>11</v>
      </c>
      <c r="N21" s="53"/>
      <c r="O21" s="77" t="str">
        <f>IF(W11="","",W11)</f>
        <v>F桜井</v>
      </c>
      <c r="P21" s="77"/>
      <c r="Q21" s="77"/>
      <c r="R21" s="77"/>
      <c r="S21" s="77"/>
      <c r="T21" s="77"/>
      <c r="U21" s="77"/>
      <c r="V21" s="78" t="str">
        <f>IF(R11="","",R11)</f>
        <v>新庄</v>
      </c>
      <c r="W21" s="79"/>
      <c r="X21" s="79"/>
      <c r="Y21" s="79"/>
      <c r="Z21" s="79"/>
      <c r="AA21" s="79"/>
      <c r="AB21" s="79"/>
      <c r="AC21" s="79"/>
      <c r="AD21" s="80"/>
    </row>
    <row r="22" spans="1:30" s="16" customFormat="1" ht="23.25" customHeight="1">
      <c r="A22" s="19">
        <v>9</v>
      </c>
      <c r="B22" s="74">
        <v>0.5833333333333334</v>
      </c>
      <c r="C22" s="75"/>
      <c r="D22" s="47"/>
      <c r="E22" s="76" t="str">
        <f>IF(C11="","",C11)</f>
        <v>下田</v>
      </c>
      <c r="F22" s="77"/>
      <c r="G22" s="77"/>
      <c r="H22" s="77"/>
      <c r="I22" s="77"/>
      <c r="J22" s="77"/>
      <c r="K22" s="77"/>
      <c r="L22" s="53"/>
      <c r="M22" s="43" t="s">
        <v>11</v>
      </c>
      <c r="N22" s="53"/>
      <c r="O22" s="77" t="str">
        <f>IF(H11="","",H11)</f>
        <v>センチュリー</v>
      </c>
      <c r="P22" s="77"/>
      <c r="Q22" s="77"/>
      <c r="R22" s="77"/>
      <c r="S22" s="77"/>
      <c r="T22" s="77"/>
      <c r="U22" s="77"/>
      <c r="V22" s="78" t="str">
        <f>IF(M11="","",M11)</f>
        <v>明治</v>
      </c>
      <c r="W22" s="79"/>
      <c r="X22" s="79"/>
      <c r="Y22" s="79"/>
      <c r="Z22" s="79"/>
      <c r="AA22" s="79"/>
      <c r="AB22" s="79"/>
      <c r="AC22" s="79"/>
      <c r="AD22" s="80"/>
    </row>
    <row r="23" spans="1:30" s="21" customFormat="1" ht="23.25" customHeight="1">
      <c r="A23" s="19">
        <v>10</v>
      </c>
      <c r="B23" s="74">
        <v>0.6041666666666666</v>
      </c>
      <c r="C23" s="75"/>
      <c r="D23" s="44"/>
      <c r="E23" s="76" t="str">
        <f>IF(R11="","",R11)</f>
        <v>新庄</v>
      </c>
      <c r="F23" s="77"/>
      <c r="G23" s="77"/>
      <c r="H23" s="77"/>
      <c r="I23" s="77"/>
      <c r="J23" s="77"/>
      <c r="K23" s="77"/>
      <c r="L23" s="53"/>
      <c r="M23" s="43" t="s">
        <v>11</v>
      </c>
      <c r="N23" s="53"/>
      <c r="O23" s="77" t="str">
        <f>IF(W11="","",W11)</f>
        <v>F桜井</v>
      </c>
      <c r="P23" s="77"/>
      <c r="Q23" s="77"/>
      <c r="R23" s="77"/>
      <c r="S23" s="77"/>
      <c r="T23" s="77"/>
      <c r="U23" s="77"/>
      <c r="V23" s="78" t="str">
        <f>IF(C11="","",C11)</f>
        <v>下田</v>
      </c>
      <c r="W23" s="79"/>
      <c r="X23" s="79"/>
      <c r="Y23" s="79"/>
      <c r="Z23" s="79"/>
      <c r="AA23" s="79"/>
      <c r="AB23" s="79"/>
      <c r="AC23" s="79"/>
      <c r="AD23" s="80"/>
    </row>
    <row r="24" spans="2:30" s="21" customFormat="1" ht="15.75" customHeight="1">
      <c r="B24" s="22"/>
      <c r="D24" s="23"/>
      <c r="E24" s="23"/>
      <c r="F24" s="23"/>
      <c r="G24" s="24"/>
      <c r="H24" s="17"/>
      <c r="J24" s="18"/>
      <c r="K24" s="24"/>
      <c r="L24" s="17"/>
      <c r="N24" s="18"/>
      <c r="O24" s="24"/>
      <c r="P24" s="17"/>
      <c r="R24" s="18"/>
      <c r="S24" s="18"/>
      <c r="T24" s="18"/>
      <c r="U24" s="18"/>
      <c r="V24" s="18"/>
      <c r="W24" s="16"/>
      <c r="X24" s="16"/>
      <c r="Y24" s="16"/>
      <c r="Z24" s="16"/>
      <c r="AA24" s="16"/>
      <c r="AB24" s="25"/>
      <c r="AC24" s="25"/>
      <c r="AD24" s="26"/>
    </row>
    <row r="25" spans="2:30" s="27" customFormat="1" ht="15.75" customHeight="1">
      <c r="B25" s="28"/>
      <c r="D25" s="29"/>
      <c r="F25" s="30"/>
      <c r="H25" s="29"/>
      <c r="J25" s="30"/>
      <c r="L25" s="29"/>
      <c r="N25" s="30"/>
      <c r="O25" s="30"/>
      <c r="P25" s="30"/>
      <c r="Q25" s="30"/>
      <c r="R25" s="30"/>
      <c r="S25" s="30"/>
      <c r="T25" s="30"/>
      <c r="U25" s="30"/>
      <c r="V25" s="30"/>
      <c r="AD25" s="29"/>
    </row>
    <row r="26" spans="1:35" ht="24" customHeight="1">
      <c r="A26" s="81"/>
      <c r="B26" s="82"/>
      <c r="C26" s="76" t="str">
        <f>IF(A27="","",A27)</f>
        <v>下田</v>
      </c>
      <c r="D26" s="77"/>
      <c r="E26" s="77"/>
      <c r="F26" s="83"/>
      <c r="G26" s="76" t="str">
        <f>IF(A28="","",A28)</f>
        <v>センチュリー</v>
      </c>
      <c r="H26" s="77"/>
      <c r="I26" s="77"/>
      <c r="J26" s="83"/>
      <c r="K26" s="76" t="str">
        <f>IF(A29="","",A29)</f>
        <v>明治</v>
      </c>
      <c r="L26" s="77"/>
      <c r="M26" s="77"/>
      <c r="N26" s="83"/>
      <c r="O26" s="76" t="str">
        <f>IF(A30="","",A30)</f>
        <v>新庄</v>
      </c>
      <c r="P26" s="77"/>
      <c r="Q26" s="77"/>
      <c r="R26" s="83"/>
      <c r="S26" s="87" t="str">
        <f>IF(A31="","",A31)</f>
        <v>F桜井</v>
      </c>
      <c r="T26" s="88"/>
      <c r="U26" s="88"/>
      <c r="V26" s="89"/>
      <c r="W26" s="20" t="s">
        <v>0</v>
      </c>
      <c r="X26" s="20" t="s">
        <v>1</v>
      </c>
      <c r="Y26" s="20" t="s">
        <v>2</v>
      </c>
      <c r="Z26" s="31" t="s">
        <v>3</v>
      </c>
      <c r="AA26" s="31" t="s">
        <v>4</v>
      </c>
      <c r="AB26" s="90" t="s">
        <v>5</v>
      </c>
      <c r="AC26" s="91"/>
      <c r="AD26" s="31" t="s">
        <v>6</v>
      </c>
      <c r="AF26" s="9" t="s">
        <v>0</v>
      </c>
      <c r="AG26" s="9" t="s">
        <v>7</v>
      </c>
      <c r="AH26" s="9" t="s">
        <v>3</v>
      </c>
      <c r="AI26" s="9" t="s">
        <v>8</v>
      </c>
    </row>
    <row r="27" spans="1:35" ht="24" customHeight="1">
      <c r="A27" s="76" t="str">
        <f>IF(C11="","",C11)</f>
        <v>下田</v>
      </c>
      <c r="B27" s="83"/>
      <c r="C27" s="92"/>
      <c r="D27" s="93"/>
      <c r="E27" s="93"/>
      <c r="F27" s="94"/>
      <c r="G27" s="48">
        <f>IF(H27="","",IF(H27&gt;J27,"○",IF(H27&lt;J27,"●","△")))</f>
      </c>
      <c r="H27" s="49">
        <f>IF(L22="","",L22)</f>
      </c>
      <c r="I27" s="50" t="s">
        <v>9</v>
      </c>
      <c r="J27" s="51">
        <f>IF(N22="","",N22)</f>
      </c>
      <c r="K27" s="48">
        <f>IF(L27="","",IF(L27&gt;N27,"○",IF(L27&lt;N27,"●","△")))</f>
      </c>
      <c r="L27" s="49">
        <f>IF(L16="","",L16)</f>
      </c>
      <c r="M27" s="50" t="s">
        <v>9</v>
      </c>
      <c r="N27" s="51">
        <f>IF(N16="","",N16)</f>
      </c>
      <c r="O27" s="48">
        <f>IF(P27="","",IF(P27&gt;R27,"○",IF(P27&lt;R27,"●","△")))</f>
      </c>
      <c r="P27" s="49">
        <f>IF(L20="","",L20)</f>
      </c>
      <c r="Q27" s="50" t="s">
        <v>9</v>
      </c>
      <c r="R27" s="51">
        <f>IF(N20="","",N20)</f>
      </c>
      <c r="S27" s="48">
        <f>IF(T27="","",IF(T27&gt;V27,"○",IF(T27&lt;V27,"●","△")))</f>
      </c>
      <c r="T27" s="49">
        <f>IF(L18="","",L18)</f>
      </c>
      <c r="U27" s="50" t="s">
        <v>9</v>
      </c>
      <c r="V27" s="51">
        <f>IF(N18="","",N18)</f>
      </c>
      <c r="W27" s="32">
        <f>IF(G27="","",X27*3+Y27*1)</f>
      </c>
      <c r="X27" s="32">
        <f>COUNTIF(C27:V27,"○")</f>
        <v>0</v>
      </c>
      <c r="Y27" s="32">
        <f>COUNTIF(C27:V27,"△")</f>
        <v>0</v>
      </c>
      <c r="Z27" s="33" t="e">
        <f>H27+L27+P27+T27</f>
        <v>#VALUE!</v>
      </c>
      <c r="AA27" s="33" t="e">
        <f>J27+N27+R27+V27</f>
        <v>#VALUE!</v>
      </c>
      <c r="AB27" s="95">
        <f>IF(W27="","",Z27-AA27)</f>
      </c>
      <c r="AC27" s="96"/>
      <c r="AD27" s="34">
        <f>IF(W27="","",RANK(AI27,$AI$27:$AI$31,1))</f>
      </c>
      <c r="AF27" s="9" t="e">
        <f>100*RANK(W27,$W$27:$W$31,0)</f>
        <v>#VALUE!</v>
      </c>
      <c r="AG27" s="9" t="e">
        <f>10*RANK(AB27,$AB$27:$AB$31,0)</f>
        <v>#VALUE!</v>
      </c>
      <c r="AH27" s="9" t="e">
        <f>1*RANK(Z27,$Z$27:$Z$31,0)</f>
        <v>#VALUE!</v>
      </c>
      <c r="AI27" s="9" t="e">
        <f>SUM(AF27:AH27)</f>
        <v>#VALUE!</v>
      </c>
    </row>
    <row r="28" spans="1:35" ht="24" customHeight="1">
      <c r="A28" s="76" t="str">
        <f>IF(H11="","",H11)</f>
        <v>センチュリー</v>
      </c>
      <c r="B28" s="83"/>
      <c r="C28" s="48">
        <f>IF(G27="","",IF(D28&gt;F28,"○",IF(D28&lt;F28,"●","△")))</f>
      </c>
      <c r="D28" s="49">
        <f>IF(J27="","",J27)</f>
      </c>
      <c r="E28" s="50" t="s">
        <v>9</v>
      </c>
      <c r="F28" s="51">
        <f>IF(H27="","",H27)</f>
      </c>
      <c r="G28" s="92"/>
      <c r="H28" s="93"/>
      <c r="I28" s="93"/>
      <c r="J28" s="94"/>
      <c r="K28" s="48">
        <f>IF(L28="","",IF(L28&gt;N28,"○",IF(L28&lt;N28,"●","△")))</f>
      </c>
      <c r="L28" s="49">
        <f>IF(L19="","",L19)</f>
      </c>
      <c r="M28" s="50" t="s">
        <v>9</v>
      </c>
      <c r="N28" s="51">
        <f>IF(N19="","",N19)</f>
      </c>
      <c r="O28" s="48">
        <f>IF(P28="","",IF(P28&gt;R28,"○",IF(P28&lt;R28,"●","△")))</f>
      </c>
      <c r="P28" s="49">
        <f>IF(L17="","",L17)</f>
      </c>
      <c r="Q28" s="50" t="s">
        <v>9</v>
      </c>
      <c r="R28" s="51">
        <f>IF(N17="","",N17)</f>
      </c>
      <c r="S28" s="48">
        <f>IF(T28="","",IF(T28&gt;V28,"○",IF(T28&lt;V28,"●","△")))</f>
      </c>
      <c r="T28" s="49">
        <f>IF(L15="","",L15)</f>
      </c>
      <c r="U28" s="50" t="s">
        <v>9</v>
      </c>
      <c r="V28" s="51">
        <f>IF(N15="","",N15)</f>
      </c>
      <c r="W28" s="32">
        <f>IF(K28="","",X28*3+Y28*1)</f>
      </c>
      <c r="X28" s="32">
        <f>COUNTIF(C28:V28,"○")</f>
        <v>0</v>
      </c>
      <c r="Y28" s="32">
        <f>COUNTIF(C28:V28,"△")</f>
        <v>0</v>
      </c>
      <c r="Z28" s="33" t="e">
        <f>D28+L28+P28+T28</f>
        <v>#VALUE!</v>
      </c>
      <c r="AA28" s="33" t="e">
        <f>F28+N28+R28+V28</f>
        <v>#VALUE!</v>
      </c>
      <c r="AB28" s="95">
        <f>IF(W28="","",Z28-AA28)</f>
      </c>
      <c r="AC28" s="96"/>
      <c r="AD28" s="34">
        <f>IF(W28="","",RANK(AI28,$AI$27:$AI$31,1))</f>
      </c>
      <c r="AF28" s="9" t="e">
        <f>100*RANK(W28,$W$27:$W$31,0)</f>
        <v>#VALUE!</v>
      </c>
      <c r="AG28" s="9" t="e">
        <f>10*RANK(AB28,$AB$27:$AB$31,0)</f>
        <v>#VALUE!</v>
      </c>
      <c r="AH28" s="9" t="e">
        <f>1*RANK(Z28,$Z$27:$Z$31,0)</f>
        <v>#VALUE!</v>
      </c>
      <c r="AI28" s="9" t="e">
        <f>SUM(AF28:AH28)</f>
        <v>#VALUE!</v>
      </c>
    </row>
    <row r="29" spans="1:35" ht="24" customHeight="1">
      <c r="A29" s="76" t="str">
        <f>IF(M11="","",M11)</f>
        <v>明治</v>
      </c>
      <c r="B29" s="83"/>
      <c r="C29" s="48">
        <f>IF(K27="","",IF(D29&gt;F29,"○",IF(D29&lt;F29,"●","△")))</f>
      </c>
      <c r="D29" s="49">
        <f>IF(N27="","",N27)</f>
      </c>
      <c r="E29" s="50" t="s">
        <v>9</v>
      </c>
      <c r="F29" s="51">
        <f>IF(L27="","",L27)</f>
      </c>
      <c r="G29" s="48">
        <f>IF(K28="","",IF(H29&gt;J29,"○",IF(H29&lt;J29,"●","△")))</f>
      </c>
      <c r="H29" s="49">
        <f>IF(N28="","",N28)</f>
      </c>
      <c r="I29" s="50" t="s">
        <v>9</v>
      </c>
      <c r="J29" s="51">
        <f>IF(L28="","",L28)</f>
      </c>
      <c r="K29" s="92"/>
      <c r="L29" s="93"/>
      <c r="M29" s="93"/>
      <c r="N29" s="94"/>
      <c r="O29" s="48">
        <f>IF(P29="","",IF(P29&gt;R29,"○",IF(P29&lt;R29,"●","△")))</f>
      </c>
      <c r="P29" s="52">
        <f>IF(L14="","",L14)</f>
      </c>
      <c r="Q29" s="50" t="s">
        <v>9</v>
      </c>
      <c r="R29" s="51">
        <f>IF(N14="","",N14)</f>
      </c>
      <c r="S29" s="48">
        <f>IF(T29="","",IF(T29&gt;V29,"○",IF(T29&lt;V29,"●","△")))</f>
      </c>
      <c r="T29" s="49">
        <f>IF(L21="","",L21)</f>
      </c>
      <c r="U29" s="50" t="s">
        <v>9</v>
      </c>
      <c r="V29" s="51">
        <f>IF(N21="","",N21)</f>
      </c>
      <c r="W29" s="32">
        <f>IF(O29="","",X29*3+Y29*1)</f>
      </c>
      <c r="X29" s="32">
        <f>COUNTIF(C29:V29,"○")</f>
        <v>0</v>
      </c>
      <c r="Y29" s="32">
        <f>COUNTIF(C29:V29,"△")</f>
        <v>0</v>
      </c>
      <c r="Z29" s="33" t="e">
        <f>D29+H29+P29+T29</f>
        <v>#VALUE!</v>
      </c>
      <c r="AA29" s="33" t="e">
        <f>F29+J29+R29+V29</f>
        <v>#VALUE!</v>
      </c>
      <c r="AB29" s="95">
        <f>IF(W29="","",Z29-AA29)</f>
      </c>
      <c r="AC29" s="96"/>
      <c r="AD29" s="34">
        <f>IF(W29="","",RANK(AI29,$AI$27:$AI$31,1))</f>
      </c>
      <c r="AF29" s="9" t="e">
        <f>100*RANK(W29,$W$27:$W$31,0)</f>
        <v>#VALUE!</v>
      </c>
      <c r="AG29" s="9" t="e">
        <f>10*RANK(AB29,$AB$27:$AB$31,0)</f>
        <v>#VALUE!</v>
      </c>
      <c r="AH29" s="9" t="e">
        <f>1*RANK(Z29,$Z$27:$Z$31,0)</f>
        <v>#VALUE!</v>
      </c>
      <c r="AI29" s="9" t="e">
        <f>SUM(AF29:AH29)</f>
        <v>#VALUE!</v>
      </c>
    </row>
    <row r="30" spans="1:35" ht="24" customHeight="1">
      <c r="A30" s="76" t="str">
        <f>IF(R11="","",R11)</f>
        <v>新庄</v>
      </c>
      <c r="B30" s="83"/>
      <c r="C30" s="48">
        <f>IF(O27="","",IF(D30&gt;F30,"○",IF(D30&lt;F30,"●","△")))</f>
      </c>
      <c r="D30" s="49">
        <f>IF(R27="","",R27)</f>
      </c>
      <c r="E30" s="50" t="s">
        <v>9</v>
      </c>
      <c r="F30" s="51">
        <f>IF(P27="","",P27)</f>
      </c>
      <c r="G30" s="48">
        <f>IF(O28="","",IF(H30&gt;J30,"○",IF(H30&lt;J30,"●","△")))</f>
      </c>
      <c r="H30" s="49">
        <f>IF(R28="","",R28)</f>
      </c>
      <c r="I30" s="50" t="s">
        <v>9</v>
      </c>
      <c r="J30" s="51">
        <f>IF(P28="","",P28)</f>
      </c>
      <c r="K30" s="48">
        <f>IF(S28="","",IF(L30&gt;N30,"○",IF(L30&lt;N30,"●","△")))</f>
      </c>
      <c r="L30" s="52">
        <f>IF(R29="","",R29)</f>
      </c>
      <c r="M30" s="50" t="s">
        <v>9</v>
      </c>
      <c r="N30" s="51">
        <f>IF(P29="","",P29)</f>
      </c>
      <c r="O30" s="92"/>
      <c r="P30" s="93"/>
      <c r="Q30" s="93"/>
      <c r="R30" s="94"/>
      <c r="S30" s="48">
        <f>IF(T30="","",IF(T30&gt;V30,"○",IF(T30&lt;V30,"●","△")))</f>
      </c>
      <c r="T30" s="49">
        <f>IF(L23="","",L23)</f>
      </c>
      <c r="U30" s="50" t="s">
        <v>9</v>
      </c>
      <c r="V30" s="51">
        <f>IF(N23="","",N23)</f>
      </c>
      <c r="W30" s="32">
        <f>IF(S30="","",X30*3+Y30*1)</f>
      </c>
      <c r="X30" s="32">
        <f>COUNTIF(C30:V30,"○")</f>
        <v>0</v>
      </c>
      <c r="Y30" s="32">
        <f>COUNTIF(C30:V30,"△")</f>
        <v>0</v>
      </c>
      <c r="Z30" s="33" t="e">
        <f>D30+H30+L30+T30</f>
        <v>#VALUE!</v>
      </c>
      <c r="AA30" s="33" t="e">
        <f>F30+J30+N30+V30</f>
        <v>#VALUE!</v>
      </c>
      <c r="AB30" s="95">
        <f>IF(W30="","",Z30-AA30)</f>
      </c>
      <c r="AC30" s="96"/>
      <c r="AD30" s="34">
        <f>IF(W30="","",RANK(AI30,$AI$27:$AI$31,1))</f>
      </c>
      <c r="AF30" s="9" t="e">
        <f>100*RANK(W30,$W$27:$W$31,0)</f>
        <v>#VALUE!</v>
      </c>
      <c r="AG30" s="9" t="e">
        <f>10*RANK(AB30,$AB$27:$AB$31,0)</f>
        <v>#VALUE!</v>
      </c>
      <c r="AH30" s="9" t="e">
        <f>1*RANK(Z30,$Z$27:$Z$31,0)</f>
        <v>#VALUE!</v>
      </c>
      <c r="AI30" s="9" t="e">
        <f>SUM(AF30:AH30)</f>
        <v>#VALUE!</v>
      </c>
    </row>
    <row r="31" spans="1:35" ht="24" customHeight="1">
      <c r="A31" s="87" t="str">
        <f>IF(W11="","",W11)</f>
        <v>F桜井</v>
      </c>
      <c r="B31" s="89"/>
      <c r="C31" s="48">
        <f>IF(O27="","",IF(D31&gt;F31,"○",IF(D31&lt;F31,"●","△")))</f>
      </c>
      <c r="D31" s="49">
        <f>IF(V27="","",V27)</f>
      </c>
      <c r="E31" s="50" t="s">
        <v>9</v>
      </c>
      <c r="F31" s="51">
        <f>IF(T27="","",T27)</f>
      </c>
      <c r="G31" s="48">
        <f>IF(S28="","",IF(H31&gt;J31,"○",IF(H31&lt;J31,"●","△")))</f>
      </c>
      <c r="H31" s="49">
        <f>IF(V28="","",V28)</f>
      </c>
      <c r="I31" s="50" t="s">
        <v>9</v>
      </c>
      <c r="J31" s="51">
        <f>IF(T28="","",T28)</f>
      </c>
      <c r="K31" s="48">
        <f>IF(S29="","",IF(L31&gt;N31,"○",IF(L31&lt;N31,"●","△")))</f>
      </c>
      <c r="L31" s="52">
        <f>IF(V29="","",V29)</f>
      </c>
      <c r="M31" s="50" t="s">
        <v>9</v>
      </c>
      <c r="N31" s="51">
        <f>IF(T29="","",T29)</f>
      </c>
      <c r="O31" s="48">
        <f>IF(S30="","",IF(P31&gt;R31,"○",IF(P31&lt;R31,"●","△")))</f>
      </c>
      <c r="P31" s="52">
        <f>IF(V30="","",V30)</f>
      </c>
      <c r="Q31" s="50" t="s">
        <v>9</v>
      </c>
      <c r="R31" s="51">
        <f>IF(T30="","",T30)</f>
      </c>
      <c r="S31" s="92"/>
      <c r="T31" s="93"/>
      <c r="U31" s="93"/>
      <c r="V31" s="94"/>
      <c r="W31" s="32">
        <f>IF(C31="","",X31*3+Y31*1)</f>
      </c>
      <c r="X31" s="32">
        <f>COUNTIF(C31:V31,"○")</f>
        <v>0</v>
      </c>
      <c r="Y31" s="32">
        <f>COUNTIF(C31:V31,"△")</f>
        <v>0</v>
      </c>
      <c r="Z31" s="33" t="e">
        <f>D31+H31+L31+P31</f>
        <v>#VALUE!</v>
      </c>
      <c r="AA31" s="33" t="e">
        <f>F31+J31+N31+R31</f>
        <v>#VALUE!</v>
      </c>
      <c r="AB31" s="95">
        <f>IF(W31="","",Z31-AA31)</f>
      </c>
      <c r="AC31" s="96"/>
      <c r="AD31" s="34">
        <f>IF(W31="","",RANK(AI31,$AI$27:$AI$31,1))</f>
      </c>
      <c r="AF31" s="9" t="e">
        <f>100*RANK(W31,$W$27:$W$31,0)</f>
        <v>#VALUE!</v>
      </c>
      <c r="AG31" s="9" t="e">
        <f>10*RANK(AB31,$AB$27:$AB$31,0)</f>
        <v>#VALUE!</v>
      </c>
      <c r="AH31" s="9" t="e">
        <f>1*RANK(Z31,$Z$27:$Z$31,0)</f>
        <v>#VALUE!</v>
      </c>
      <c r="AI31" s="9" t="e">
        <f>SUM(AF31:AH31)</f>
        <v>#VALUE!</v>
      </c>
    </row>
    <row r="32" spans="2:30" ht="15.75" customHeight="1">
      <c r="B32" s="22"/>
      <c r="C32" s="24"/>
      <c r="D32" s="17"/>
      <c r="E32" s="21"/>
      <c r="F32" s="18"/>
      <c r="G32" s="24"/>
      <c r="H32" s="17"/>
      <c r="I32" s="21"/>
      <c r="J32" s="18"/>
      <c r="K32" s="24"/>
      <c r="L32" s="23"/>
      <c r="M32" s="21"/>
      <c r="N32" s="35"/>
      <c r="O32" s="21"/>
      <c r="P32" s="23"/>
      <c r="Q32" s="23"/>
      <c r="R32" s="23"/>
      <c r="S32" s="23"/>
      <c r="T32" s="23"/>
      <c r="U32" s="23"/>
      <c r="V32" s="23"/>
      <c r="W32" s="16"/>
      <c r="X32" s="16"/>
      <c r="Y32" s="16"/>
      <c r="Z32" s="16"/>
      <c r="AA32" s="16"/>
      <c r="AB32" s="25"/>
      <c r="AC32" s="25"/>
      <c r="AD32" s="26"/>
    </row>
    <row r="33" spans="1:22" ht="21.75" customHeight="1">
      <c r="A33" s="54"/>
      <c r="B33" s="9"/>
      <c r="C33" s="12"/>
      <c r="D33" s="9"/>
      <c r="E33" s="13"/>
      <c r="F33" s="9"/>
      <c r="G33" s="12"/>
      <c r="H33" s="9"/>
      <c r="I33" s="13"/>
      <c r="J33" s="9"/>
      <c r="K33" s="12"/>
      <c r="L33" s="9"/>
      <c r="M33" s="13"/>
      <c r="V33" s="9"/>
    </row>
    <row r="34" spans="1:22" ht="16.5" customHeight="1">
      <c r="A34" s="56"/>
      <c r="B34" s="9"/>
      <c r="C34" s="12"/>
      <c r="D34" s="9"/>
      <c r="E34" s="13"/>
      <c r="F34" s="9"/>
      <c r="G34" s="12"/>
      <c r="H34" s="9"/>
      <c r="I34" s="13"/>
      <c r="J34" s="9"/>
      <c r="K34" s="12"/>
      <c r="L34" s="9"/>
      <c r="M34" s="13"/>
      <c r="V34" s="9"/>
    </row>
    <row r="35" spans="1:22" ht="16.5" customHeight="1">
      <c r="A35" s="56"/>
      <c r="B35" s="9"/>
      <c r="C35" s="12"/>
      <c r="D35" s="9"/>
      <c r="E35" s="13"/>
      <c r="F35" s="9"/>
      <c r="G35" s="12"/>
      <c r="H35" s="9"/>
      <c r="I35" s="13"/>
      <c r="J35" s="9"/>
      <c r="K35" s="12"/>
      <c r="L35" s="9"/>
      <c r="M35" s="13"/>
      <c r="V35" s="9"/>
    </row>
    <row r="36" spans="1:22" ht="16.5" customHeight="1">
      <c r="A36" s="56"/>
      <c r="B36" s="9"/>
      <c r="C36" s="12"/>
      <c r="D36" s="9"/>
      <c r="E36" s="13"/>
      <c r="F36" s="9"/>
      <c r="G36" s="12"/>
      <c r="H36" s="9"/>
      <c r="I36" s="13"/>
      <c r="J36" s="9"/>
      <c r="K36" s="12"/>
      <c r="L36" s="9"/>
      <c r="M36" s="13"/>
      <c r="V36" s="9"/>
    </row>
    <row r="37" spans="1:22" ht="16.5" customHeight="1">
      <c r="A37" s="56"/>
      <c r="B37" s="9"/>
      <c r="C37" s="12"/>
      <c r="D37" s="9"/>
      <c r="E37" s="13"/>
      <c r="F37" s="9"/>
      <c r="G37" s="12"/>
      <c r="H37" s="9"/>
      <c r="I37" s="13"/>
      <c r="J37" s="9"/>
      <c r="K37" s="12"/>
      <c r="L37" s="9"/>
      <c r="M37" s="13"/>
      <c r="V37" s="9"/>
    </row>
    <row r="38" spans="1:22" ht="16.5" customHeight="1">
      <c r="A38" s="58"/>
      <c r="B38" s="9"/>
      <c r="C38" s="12"/>
      <c r="D38" s="9"/>
      <c r="E38" s="13"/>
      <c r="F38" s="9"/>
      <c r="G38" s="12"/>
      <c r="H38" s="9"/>
      <c r="I38" s="13"/>
      <c r="J38" s="9"/>
      <c r="K38" s="12"/>
      <c r="L38" s="9"/>
      <c r="M38" s="13"/>
      <c r="V38" s="9"/>
    </row>
    <row r="39" spans="1:21" ht="16.5" customHeight="1">
      <c r="A39" s="56"/>
      <c r="B39" s="56"/>
      <c r="C39" s="56"/>
      <c r="D39" s="9"/>
      <c r="E39" s="56"/>
      <c r="F39" s="9"/>
      <c r="G39" s="12"/>
      <c r="H39" s="9"/>
      <c r="I39" s="13"/>
      <c r="J39" s="9"/>
      <c r="K39" s="13"/>
      <c r="N39" s="56"/>
      <c r="U39" s="56"/>
    </row>
    <row r="40" spans="2:4" ht="14.25">
      <c r="B40" s="56"/>
      <c r="C40"/>
      <c r="D40"/>
    </row>
    <row r="41" spans="2:13" ht="12">
      <c r="B41" s="9"/>
      <c r="C41" s="57"/>
      <c r="M41" s="57"/>
    </row>
    <row r="42" spans="2:3" ht="12">
      <c r="B42" s="9"/>
      <c r="C42" s="57"/>
    </row>
  </sheetData>
  <sheetProtection/>
  <mergeCells count="74">
    <mergeCell ref="C1:V1"/>
    <mergeCell ref="G2:O2"/>
    <mergeCell ref="G3:P3"/>
    <mergeCell ref="A11:B11"/>
    <mergeCell ref="C11:G11"/>
    <mergeCell ref="H11:L11"/>
    <mergeCell ref="M11:Q11"/>
    <mergeCell ref="R11:V11"/>
    <mergeCell ref="W11:AD11"/>
    <mergeCell ref="B13:D13"/>
    <mergeCell ref="E13:U13"/>
    <mergeCell ref="V13:AD13"/>
    <mergeCell ref="B14:C14"/>
    <mergeCell ref="E14:K14"/>
    <mergeCell ref="O14:U14"/>
    <mergeCell ref="V14:AD14"/>
    <mergeCell ref="B15:C15"/>
    <mergeCell ref="E15:K15"/>
    <mergeCell ref="O15:U15"/>
    <mergeCell ref="V15:AD15"/>
    <mergeCell ref="B16:C16"/>
    <mergeCell ref="E16:K16"/>
    <mergeCell ref="O16:U16"/>
    <mergeCell ref="V16:AD16"/>
    <mergeCell ref="B17:C17"/>
    <mergeCell ref="E17:K17"/>
    <mergeCell ref="O17:U17"/>
    <mergeCell ref="V17:AD17"/>
    <mergeCell ref="B18:C18"/>
    <mergeCell ref="E18:K18"/>
    <mergeCell ref="O18:U18"/>
    <mergeCell ref="V18:AD18"/>
    <mergeCell ref="B19:C19"/>
    <mergeCell ref="E19:K19"/>
    <mergeCell ref="O19:U19"/>
    <mergeCell ref="V19:AD19"/>
    <mergeCell ref="B20:C20"/>
    <mergeCell ref="E20:K20"/>
    <mergeCell ref="O20:U20"/>
    <mergeCell ref="V20:AD20"/>
    <mergeCell ref="B21:C21"/>
    <mergeCell ref="E21:K21"/>
    <mergeCell ref="O21:U21"/>
    <mergeCell ref="V21:AD21"/>
    <mergeCell ref="B22:C22"/>
    <mergeCell ref="E22:K22"/>
    <mergeCell ref="O22:U22"/>
    <mergeCell ref="V22:AD22"/>
    <mergeCell ref="B23:C23"/>
    <mergeCell ref="E23:K23"/>
    <mergeCell ref="O23:U23"/>
    <mergeCell ref="V23:AD23"/>
    <mergeCell ref="A26:B26"/>
    <mergeCell ref="C26:F26"/>
    <mergeCell ref="G26:J26"/>
    <mergeCell ref="K26:N26"/>
    <mergeCell ref="O26:R26"/>
    <mergeCell ref="S26:V26"/>
    <mergeCell ref="AB26:AC26"/>
    <mergeCell ref="A27:B27"/>
    <mergeCell ref="C27:F27"/>
    <mergeCell ref="AB27:AC27"/>
    <mergeCell ref="A28:B28"/>
    <mergeCell ref="G28:J28"/>
    <mergeCell ref="AB28:AC28"/>
    <mergeCell ref="A31:B31"/>
    <mergeCell ref="S31:V31"/>
    <mergeCell ref="AB31:AC31"/>
    <mergeCell ref="A29:B29"/>
    <mergeCell ref="K29:N29"/>
    <mergeCell ref="AB29:AC29"/>
    <mergeCell ref="A30:B30"/>
    <mergeCell ref="O30:R30"/>
    <mergeCell ref="AB30:AC30"/>
  </mergeCells>
  <printOptions/>
  <pageMargins left="0.65" right="0.2" top="0.29" bottom="0.27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AM21" sqref="AM21"/>
    </sheetView>
  </sheetViews>
  <sheetFormatPr defaultColWidth="9.00390625" defaultRowHeight="13.5"/>
  <cols>
    <col min="1" max="1" width="4.00390625" style="9" customWidth="1"/>
    <col min="2" max="2" width="7.625" style="10" customWidth="1"/>
    <col min="3" max="3" width="3.125" style="9" customWidth="1"/>
    <col min="4" max="4" width="3.125" style="12" customWidth="1"/>
    <col min="5" max="5" width="3.125" style="9" customWidth="1"/>
    <col min="6" max="6" width="3.125" style="13" customWidth="1"/>
    <col min="7" max="7" width="3.125" style="9" customWidth="1"/>
    <col min="8" max="8" width="3.125" style="12" customWidth="1"/>
    <col min="9" max="9" width="3.125" style="9" customWidth="1"/>
    <col min="10" max="10" width="3.125" style="13" customWidth="1"/>
    <col min="11" max="11" width="3.125" style="9" customWidth="1"/>
    <col min="12" max="12" width="3.125" style="12" customWidth="1"/>
    <col min="13" max="13" width="3.125" style="9" customWidth="1"/>
    <col min="14" max="22" width="3.125" style="13" customWidth="1"/>
    <col min="23" max="23" width="5.125" style="9" customWidth="1"/>
    <col min="24" max="27" width="3.125" style="9" hidden="1" customWidth="1"/>
    <col min="28" max="29" width="2.625" style="9" customWidth="1"/>
    <col min="30" max="30" width="5.125" style="9" customWidth="1"/>
    <col min="31" max="31" width="3.00390625" style="9" customWidth="1"/>
    <col min="32" max="34" width="5.875" style="9" hidden="1" customWidth="1"/>
    <col min="35" max="35" width="5.75390625" style="9" hidden="1" customWidth="1"/>
    <col min="36" max="36" width="3.50390625" style="9" customWidth="1"/>
    <col min="37" max="16384" width="9.00390625" style="9" customWidth="1"/>
  </cols>
  <sheetData>
    <row r="1" spans="2:30" s="1" customFormat="1" ht="30" customHeight="1">
      <c r="B1" s="2"/>
      <c r="C1" s="63" t="s">
        <v>27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A1" s="5"/>
      <c r="AB1" s="6"/>
      <c r="AC1" s="6"/>
      <c r="AD1" s="6"/>
    </row>
    <row r="2" spans="2:30" s="1" customFormat="1" ht="24.75" customHeight="1">
      <c r="B2" s="2"/>
      <c r="C2" s="36"/>
      <c r="D2" s="3"/>
      <c r="F2" s="4"/>
      <c r="G2" s="64" t="s">
        <v>24</v>
      </c>
      <c r="H2" s="64"/>
      <c r="I2" s="64"/>
      <c r="J2" s="64"/>
      <c r="K2" s="64"/>
      <c r="L2" s="64"/>
      <c r="M2" s="64"/>
      <c r="N2" s="64"/>
      <c r="O2" s="64"/>
      <c r="P2" s="4"/>
      <c r="Q2" s="4"/>
      <c r="R2" s="4"/>
      <c r="S2" s="4"/>
      <c r="T2" s="4"/>
      <c r="U2" s="4"/>
      <c r="V2" s="4"/>
      <c r="AA2" s="5"/>
      <c r="AB2" s="6"/>
      <c r="AC2" s="6"/>
      <c r="AD2" s="6"/>
    </row>
    <row r="3" spans="2:30" s="1" customFormat="1" ht="33.75" customHeight="1">
      <c r="B3" s="2"/>
      <c r="D3" s="55"/>
      <c r="E3" s="55"/>
      <c r="F3" s="55"/>
      <c r="G3" s="55"/>
      <c r="H3" s="65">
        <v>42833</v>
      </c>
      <c r="I3" s="65"/>
      <c r="J3" s="65"/>
      <c r="K3" s="65"/>
      <c r="L3" s="65"/>
      <c r="M3" s="65"/>
      <c r="N3" s="65"/>
      <c r="O3" s="65"/>
      <c r="P3" s="65"/>
      <c r="Q3" s="65"/>
      <c r="AA3" s="5"/>
      <c r="AB3" s="6"/>
      <c r="AC3" s="6"/>
      <c r="AD3" s="6"/>
    </row>
    <row r="4" spans="2:29" s="1" customFormat="1" ht="30.75" customHeight="1">
      <c r="B4" s="2"/>
      <c r="C4" s="7"/>
      <c r="D4" s="7"/>
      <c r="E4" s="59" t="s">
        <v>38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4"/>
      <c r="S4" s="4"/>
      <c r="T4" s="4"/>
      <c r="U4" s="4"/>
      <c r="V4" s="4"/>
      <c r="AA4" s="5"/>
      <c r="AB4" s="6"/>
      <c r="AC4" s="6"/>
    </row>
    <row r="5" spans="2:29" s="1" customFormat="1" ht="18" customHeight="1">
      <c r="B5" s="2"/>
      <c r="C5" s="7"/>
      <c r="D5" s="7"/>
      <c r="E5" s="7"/>
      <c r="F5" s="7"/>
      <c r="G5" s="7"/>
      <c r="H5" s="7"/>
      <c r="J5" s="7"/>
      <c r="K5" s="7"/>
      <c r="L5" s="7"/>
      <c r="M5" s="8"/>
      <c r="N5" s="7"/>
      <c r="O5" s="7"/>
      <c r="P5" s="4"/>
      <c r="Q5" s="4"/>
      <c r="R5" s="4"/>
      <c r="S5" s="4"/>
      <c r="T5" s="4"/>
      <c r="U5" s="4"/>
      <c r="V5" s="4"/>
      <c r="AA5" s="5"/>
      <c r="AB5" s="6"/>
      <c r="AC5" s="6"/>
    </row>
    <row r="6" spans="2:29" s="1" customFormat="1" ht="21.75" customHeight="1">
      <c r="B6" s="38" t="s">
        <v>18</v>
      </c>
      <c r="C6" s="37"/>
      <c r="D6" s="7"/>
      <c r="E6" s="7"/>
      <c r="F6" s="7"/>
      <c r="G6" s="40" t="s">
        <v>29</v>
      </c>
      <c r="H6" s="7"/>
      <c r="J6" s="7"/>
      <c r="K6" s="7"/>
      <c r="L6" s="7"/>
      <c r="M6" s="8"/>
      <c r="N6" s="7"/>
      <c r="O6" s="7"/>
      <c r="P6" s="4"/>
      <c r="Q6" s="4"/>
      <c r="R6" s="4"/>
      <c r="S6" s="4"/>
      <c r="T6" s="4"/>
      <c r="U6" s="4"/>
      <c r="V6" s="4"/>
      <c r="AA6" s="5"/>
      <c r="AB6" s="6"/>
      <c r="AC6" s="6"/>
    </row>
    <row r="7" spans="2:29" s="1" customFormat="1" ht="21.75" customHeight="1">
      <c r="B7" s="38" t="s">
        <v>19</v>
      </c>
      <c r="C7" s="37"/>
      <c r="D7" s="7"/>
      <c r="E7" s="7"/>
      <c r="F7" s="7"/>
      <c r="G7" s="40" t="s">
        <v>13</v>
      </c>
      <c r="H7" s="7"/>
      <c r="J7" s="7"/>
      <c r="K7" s="7"/>
      <c r="L7" s="7"/>
      <c r="M7" s="8"/>
      <c r="N7" s="7"/>
      <c r="O7" s="7"/>
      <c r="P7" s="4"/>
      <c r="Q7" s="4"/>
      <c r="R7" s="4"/>
      <c r="S7" s="4"/>
      <c r="T7" s="4"/>
      <c r="U7" s="4"/>
      <c r="V7" s="4"/>
      <c r="AA7" s="5"/>
      <c r="AB7" s="6"/>
      <c r="AC7" s="6"/>
    </row>
    <row r="8" spans="2:29" s="1" customFormat="1" ht="21.75" customHeight="1">
      <c r="B8" s="38"/>
      <c r="C8" s="37"/>
      <c r="D8" s="7"/>
      <c r="E8" s="7"/>
      <c r="F8" s="7"/>
      <c r="G8" s="40" t="s">
        <v>12</v>
      </c>
      <c r="H8" s="7"/>
      <c r="J8" s="7"/>
      <c r="K8" s="7"/>
      <c r="L8" s="7"/>
      <c r="M8" s="8"/>
      <c r="N8" s="7"/>
      <c r="O8" s="7"/>
      <c r="P8" s="4"/>
      <c r="Q8" s="4"/>
      <c r="R8" s="4"/>
      <c r="S8" s="4"/>
      <c r="T8" s="4"/>
      <c r="U8" s="4"/>
      <c r="V8" s="4"/>
      <c r="AA8" s="5"/>
      <c r="AB8" s="6"/>
      <c r="AC8" s="6"/>
    </row>
    <row r="9" spans="2:29" s="1" customFormat="1" ht="21.75" customHeight="1">
      <c r="B9" s="39" t="s">
        <v>20</v>
      </c>
      <c r="C9" s="7"/>
      <c r="D9" s="7"/>
      <c r="E9" s="7"/>
      <c r="F9" s="7"/>
      <c r="G9" s="40" t="s">
        <v>21</v>
      </c>
      <c r="H9" s="7"/>
      <c r="J9" s="7"/>
      <c r="K9" s="7"/>
      <c r="L9" s="7"/>
      <c r="M9" s="8"/>
      <c r="N9" s="7"/>
      <c r="O9" s="7"/>
      <c r="P9" s="4"/>
      <c r="Q9" s="4"/>
      <c r="R9" s="4"/>
      <c r="S9" s="4"/>
      <c r="T9" s="4"/>
      <c r="U9" s="4"/>
      <c r="V9" s="4"/>
      <c r="AA9" s="5"/>
      <c r="AB9" s="6"/>
      <c r="AC9" s="6"/>
    </row>
    <row r="10" spans="3:30" ht="11.25" customHeight="1">
      <c r="C10" s="11"/>
      <c r="G10" s="11"/>
      <c r="AA10" s="14"/>
      <c r="AB10" s="15"/>
      <c r="AC10" s="15"/>
      <c r="AD10" s="15"/>
    </row>
    <row r="11" spans="1:30" ht="24.75" customHeight="1">
      <c r="A11" s="66" t="s">
        <v>10</v>
      </c>
      <c r="B11" s="67"/>
      <c r="C11" s="97" t="s">
        <v>35</v>
      </c>
      <c r="D11" s="97"/>
      <c r="E11" s="97"/>
      <c r="F11" s="97"/>
      <c r="G11" s="97"/>
      <c r="H11" s="62" t="s">
        <v>43</v>
      </c>
      <c r="I11" s="62"/>
      <c r="J11" s="62"/>
      <c r="K11" s="62"/>
      <c r="L11" s="62"/>
      <c r="M11" s="62" t="s">
        <v>45</v>
      </c>
      <c r="N11" s="62"/>
      <c r="O11" s="62"/>
      <c r="P11" s="62"/>
      <c r="Q11" s="62"/>
      <c r="R11" s="62" t="s">
        <v>44</v>
      </c>
      <c r="S11" s="62"/>
      <c r="T11" s="62"/>
      <c r="U11" s="62"/>
      <c r="V11" s="62"/>
      <c r="W11" s="62" t="s">
        <v>46</v>
      </c>
      <c r="X11" s="62"/>
      <c r="Y11" s="62"/>
      <c r="Z11" s="62"/>
      <c r="AA11" s="62"/>
      <c r="AB11" s="62"/>
      <c r="AC11" s="62"/>
      <c r="AD11" s="62"/>
    </row>
    <row r="12" spans="1:30" ht="1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16" customFormat="1" ht="21.75" customHeight="1">
      <c r="A13" s="31" t="s">
        <v>14</v>
      </c>
      <c r="B13" s="68" t="s">
        <v>15</v>
      </c>
      <c r="C13" s="69"/>
      <c r="D13" s="70"/>
      <c r="E13" s="71" t="s">
        <v>16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71" t="s">
        <v>17</v>
      </c>
      <c r="W13" s="72"/>
      <c r="X13" s="72"/>
      <c r="Y13" s="72"/>
      <c r="Z13" s="72"/>
      <c r="AA13" s="72"/>
      <c r="AB13" s="72"/>
      <c r="AC13" s="72"/>
      <c r="AD13" s="73"/>
    </row>
    <row r="14" spans="1:30" s="21" customFormat="1" ht="23.25" customHeight="1">
      <c r="A14" s="19">
        <v>1</v>
      </c>
      <c r="B14" s="74">
        <v>0.3958333333333333</v>
      </c>
      <c r="C14" s="75"/>
      <c r="D14" s="45"/>
      <c r="E14" s="76" t="str">
        <f>IF(M11="","",M11)</f>
        <v>天理南</v>
      </c>
      <c r="F14" s="77"/>
      <c r="G14" s="77"/>
      <c r="H14" s="77"/>
      <c r="I14" s="77"/>
      <c r="J14" s="77"/>
      <c r="K14" s="77"/>
      <c r="L14" s="53">
        <v>2</v>
      </c>
      <c r="M14" s="43" t="s">
        <v>11</v>
      </c>
      <c r="N14" s="53">
        <v>0</v>
      </c>
      <c r="O14" s="77" t="str">
        <f>IF(R11="","",R11)</f>
        <v>當麻</v>
      </c>
      <c r="P14" s="77"/>
      <c r="Q14" s="77"/>
      <c r="R14" s="77"/>
      <c r="S14" s="77"/>
      <c r="T14" s="77"/>
      <c r="U14" s="77"/>
      <c r="V14" s="78" t="str">
        <f>IF(W11="","",W11)</f>
        <v>下田</v>
      </c>
      <c r="W14" s="79"/>
      <c r="X14" s="79"/>
      <c r="Y14" s="79"/>
      <c r="Z14" s="79"/>
      <c r="AA14" s="79"/>
      <c r="AB14" s="79"/>
      <c r="AC14" s="79"/>
      <c r="AD14" s="80"/>
    </row>
    <row r="15" spans="1:30" s="21" customFormat="1" ht="23.25" customHeight="1">
      <c r="A15" s="19">
        <v>2</v>
      </c>
      <c r="B15" s="74">
        <v>0.4166666666666667</v>
      </c>
      <c r="C15" s="75"/>
      <c r="D15" s="45"/>
      <c r="E15" s="76" t="str">
        <f>IF(H11="","",H11)</f>
        <v>ディスパーロ</v>
      </c>
      <c r="F15" s="77"/>
      <c r="G15" s="77"/>
      <c r="H15" s="77"/>
      <c r="I15" s="77"/>
      <c r="J15" s="77"/>
      <c r="K15" s="77"/>
      <c r="L15" s="53">
        <v>2</v>
      </c>
      <c r="M15" s="43" t="s">
        <v>11</v>
      </c>
      <c r="N15" s="53">
        <v>2</v>
      </c>
      <c r="O15" s="77" t="str">
        <f>IF(W11="","",W11)</f>
        <v>下田</v>
      </c>
      <c r="P15" s="77"/>
      <c r="Q15" s="77"/>
      <c r="R15" s="77"/>
      <c r="S15" s="77"/>
      <c r="T15" s="77"/>
      <c r="U15" s="77"/>
      <c r="V15" s="78" t="str">
        <f>IF(M11="","",M11)</f>
        <v>天理南</v>
      </c>
      <c r="W15" s="79"/>
      <c r="X15" s="79"/>
      <c r="Y15" s="79"/>
      <c r="Z15" s="79"/>
      <c r="AA15" s="79"/>
      <c r="AB15" s="79"/>
      <c r="AC15" s="79"/>
      <c r="AD15" s="80"/>
    </row>
    <row r="16" spans="1:30" s="21" customFormat="1" ht="23.25" customHeight="1">
      <c r="A16" s="19">
        <v>3</v>
      </c>
      <c r="B16" s="74">
        <v>0.4375</v>
      </c>
      <c r="C16" s="75"/>
      <c r="D16" s="46"/>
      <c r="E16" s="76" t="str">
        <f>IF(C11="","",C11)</f>
        <v>富雄</v>
      </c>
      <c r="F16" s="77"/>
      <c r="G16" s="77"/>
      <c r="H16" s="77"/>
      <c r="I16" s="77"/>
      <c r="J16" s="77"/>
      <c r="K16" s="77"/>
      <c r="L16" s="53">
        <v>3</v>
      </c>
      <c r="M16" s="43" t="s">
        <v>11</v>
      </c>
      <c r="N16" s="53">
        <v>1</v>
      </c>
      <c r="O16" s="77" t="str">
        <f>IF(M11="","",M11)</f>
        <v>天理南</v>
      </c>
      <c r="P16" s="77"/>
      <c r="Q16" s="77"/>
      <c r="R16" s="77"/>
      <c r="S16" s="77"/>
      <c r="T16" s="77"/>
      <c r="U16" s="77"/>
      <c r="V16" s="78" t="str">
        <f>IF(H11="","",H11)</f>
        <v>ディスパーロ</v>
      </c>
      <c r="W16" s="79"/>
      <c r="X16" s="79"/>
      <c r="Y16" s="79"/>
      <c r="Z16" s="79"/>
      <c r="AA16" s="79"/>
      <c r="AB16" s="79"/>
      <c r="AC16" s="79"/>
      <c r="AD16" s="80"/>
    </row>
    <row r="17" spans="1:30" s="21" customFormat="1" ht="23.25" customHeight="1">
      <c r="A17" s="19">
        <v>4</v>
      </c>
      <c r="B17" s="74">
        <v>0.4583333333333333</v>
      </c>
      <c r="C17" s="75"/>
      <c r="D17" s="47"/>
      <c r="E17" s="76" t="str">
        <f>IF(H11="","",H11)</f>
        <v>ディスパーロ</v>
      </c>
      <c r="F17" s="77"/>
      <c r="G17" s="77"/>
      <c r="H17" s="77"/>
      <c r="I17" s="77"/>
      <c r="J17" s="77"/>
      <c r="K17" s="77"/>
      <c r="L17" s="53">
        <v>0</v>
      </c>
      <c r="M17" s="43" t="s">
        <v>11</v>
      </c>
      <c r="N17" s="53">
        <v>2</v>
      </c>
      <c r="O17" s="77" t="str">
        <f>IF(R11="","",R11)</f>
        <v>當麻</v>
      </c>
      <c r="P17" s="77"/>
      <c r="Q17" s="77"/>
      <c r="R17" s="77"/>
      <c r="S17" s="77"/>
      <c r="T17" s="77"/>
      <c r="U17" s="77"/>
      <c r="V17" s="78" t="str">
        <f>IF(C11="","",C11)</f>
        <v>富雄</v>
      </c>
      <c r="W17" s="79"/>
      <c r="X17" s="79"/>
      <c r="Y17" s="79"/>
      <c r="Z17" s="79"/>
      <c r="AA17" s="79"/>
      <c r="AB17" s="79"/>
      <c r="AC17" s="79"/>
      <c r="AD17" s="80"/>
    </row>
    <row r="18" spans="1:30" s="21" customFormat="1" ht="23.25" customHeight="1">
      <c r="A18" s="19">
        <v>5</v>
      </c>
      <c r="B18" s="74">
        <v>0.4791666666666667</v>
      </c>
      <c r="C18" s="75"/>
      <c r="D18" s="47"/>
      <c r="E18" s="76" t="str">
        <f>IF(C11="","",C11)</f>
        <v>富雄</v>
      </c>
      <c r="F18" s="77"/>
      <c r="G18" s="77"/>
      <c r="H18" s="77"/>
      <c r="I18" s="77"/>
      <c r="J18" s="77"/>
      <c r="K18" s="77"/>
      <c r="L18" s="53">
        <v>6</v>
      </c>
      <c r="M18" s="43" t="s">
        <v>11</v>
      </c>
      <c r="N18" s="53">
        <v>0</v>
      </c>
      <c r="O18" s="77" t="str">
        <f>IF(W11="","",W11)</f>
        <v>下田</v>
      </c>
      <c r="P18" s="77"/>
      <c r="Q18" s="77"/>
      <c r="R18" s="77"/>
      <c r="S18" s="77"/>
      <c r="T18" s="77"/>
      <c r="U18" s="77"/>
      <c r="V18" s="78" t="str">
        <f>IF(R11="","",R11)</f>
        <v>當麻</v>
      </c>
      <c r="W18" s="79"/>
      <c r="X18" s="79"/>
      <c r="Y18" s="79"/>
      <c r="Z18" s="79"/>
      <c r="AA18" s="79"/>
      <c r="AB18" s="79"/>
      <c r="AC18" s="79"/>
      <c r="AD18" s="80"/>
    </row>
    <row r="19" spans="1:30" s="21" customFormat="1" ht="23.25" customHeight="1">
      <c r="A19" s="19">
        <v>6</v>
      </c>
      <c r="B19" s="74">
        <v>0.5</v>
      </c>
      <c r="C19" s="75"/>
      <c r="D19" s="44"/>
      <c r="E19" s="76" t="str">
        <f>IF(H11="","",H11)</f>
        <v>ディスパーロ</v>
      </c>
      <c r="F19" s="77"/>
      <c r="G19" s="77"/>
      <c r="H19" s="77"/>
      <c r="I19" s="77"/>
      <c r="J19" s="77"/>
      <c r="K19" s="77"/>
      <c r="L19" s="53">
        <v>1</v>
      </c>
      <c r="M19" s="43" t="s">
        <v>11</v>
      </c>
      <c r="N19" s="53">
        <v>5</v>
      </c>
      <c r="O19" s="77" t="str">
        <f>IF(M11="","",M11)</f>
        <v>天理南</v>
      </c>
      <c r="P19" s="77"/>
      <c r="Q19" s="77"/>
      <c r="R19" s="77"/>
      <c r="S19" s="77"/>
      <c r="T19" s="77"/>
      <c r="U19" s="77"/>
      <c r="V19" s="78" t="str">
        <f>IF(W11="","",W11)</f>
        <v>下田</v>
      </c>
      <c r="W19" s="79"/>
      <c r="X19" s="79"/>
      <c r="Y19" s="79"/>
      <c r="Z19" s="79"/>
      <c r="AA19" s="79"/>
      <c r="AB19" s="79"/>
      <c r="AC19" s="79"/>
      <c r="AD19" s="80"/>
    </row>
    <row r="20" spans="1:30" s="16" customFormat="1" ht="23.25" customHeight="1">
      <c r="A20" s="19">
        <v>7</v>
      </c>
      <c r="B20" s="74">
        <v>0.5208333333333334</v>
      </c>
      <c r="C20" s="75"/>
      <c r="D20" s="47"/>
      <c r="E20" s="76" t="str">
        <f>IF(C11="","",C11)</f>
        <v>富雄</v>
      </c>
      <c r="F20" s="77"/>
      <c r="G20" s="77"/>
      <c r="H20" s="77"/>
      <c r="I20" s="77"/>
      <c r="J20" s="77"/>
      <c r="K20" s="77"/>
      <c r="L20" s="53">
        <v>7</v>
      </c>
      <c r="M20" s="43" t="s">
        <v>11</v>
      </c>
      <c r="N20" s="53">
        <v>0</v>
      </c>
      <c r="O20" s="77" t="str">
        <f>IF(R11="","",R11)</f>
        <v>當麻</v>
      </c>
      <c r="P20" s="77"/>
      <c r="Q20" s="77"/>
      <c r="R20" s="77"/>
      <c r="S20" s="77"/>
      <c r="T20" s="77"/>
      <c r="U20" s="77"/>
      <c r="V20" s="78" t="str">
        <f>IF(H11="","",H11)</f>
        <v>ディスパーロ</v>
      </c>
      <c r="W20" s="79"/>
      <c r="X20" s="79"/>
      <c r="Y20" s="79"/>
      <c r="Z20" s="79"/>
      <c r="AA20" s="79"/>
      <c r="AB20" s="79"/>
      <c r="AC20" s="79"/>
      <c r="AD20" s="80"/>
    </row>
    <row r="21" spans="1:30" s="16" customFormat="1" ht="23.25" customHeight="1">
      <c r="A21" s="19">
        <v>8</v>
      </c>
      <c r="B21" s="74">
        <v>0.5416666666666666</v>
      </c>
      <c r="C21" s="75"/>
      <c r="D21" s="47"/>
      <c r="E21" s="76" t="str">
        <f>IF(M11="","",M11)</f>
        <v>天理南</v>
      </c>
      <c r="F21" s="77"/>
      <c r="G21" s="77"/>
      <c r="H21" s="77"/>
      <c r="I21" s="77"/>
      <c r="J21" s="77"/>
      <c r="K21" s="77"/>
      <c r="L21" s="53">
        <v>8</v>
      </c>
      <c r="M21" s="43" t="s">
        <v>11</v>
      </c>
      <c r="N21" s="53">
        <v>1</v>
      </c>
      <c r="O21" s="77" t="str">
        <f>IF(W11="","",W11)</f>
        <v>下田</v>
      </c>
      <c r="P21" s="77"/>
      <c r="Q21" s="77"/>
      <c r="R21" s="77"/>
      <c r="S21" s="77"/>
      <c r="T21" s="77"/>
      <c r="U21" s="77"/>
      <c r="V21" s="78" t="str">
        <f>IF(R11="","",R11)</f>
        <v>當麻</v>
      </c>
      <c r="W21" s="79"/>
      <c r="X21" s="79"/>
      <c r="Y21" s="79"/>
      <c r="Z21" s="79"/>
      <c r="AA21" s="79"/>
      <c r="AB21" s="79"/>
      <c r="AC21" s="79"/>
      <c r="AD21" s="80"/>
    </row>
    <row r="22" spans="1:30" s="16" customFormat="1" ht="23.25" customHeight="1">
      <c r="A22" s="19">
        <v>9</v>
      </c>
      <c r="B22" s="74">
        <v>0.5625</v>
      </c>
      <c r="C22" s="75"/>
      <c r="D22" s="47"/>
      <c r="E22" s="76" t="str">
        <f>IF(C11="","",C11)</f>
        <v>富雄</v>
      </c>
      <c r="F22" s="77"/>
      <c r="G22" s="77"/>
      <c r="H22" s="77"/>
      <c r="I22" s="77"/>
      <c r="J22" s="77"/>
      <c r="K22" s="77"/>
      <c r="L22" s="53">
        <v>6</v>
      </c>
      <c r="M22" s="43" t="s">
        <v>11</v>
      </c>
      <c r="N22" s="60">
        <v>0</v>
      </c>
      <c r="O22" s="77" t="str">
        <f>IF(H11="","",H11)</f>
        <v>ディスパーロ</v>
      </c>
      <c r="P22" s="77"/>
      <c r="Q22" s="77"/>
      <c r="R22" s="77"/>
      <c r="S22" s="77"/>
      <c r="T22" s="77"/>
      <c r="U22" s="77"/>
      <c r="V22" s="78" t="str">
        <f>IF(M11="","",M11)</f>
        <v>天理南</v>
      </c>
      <c r="W22" s="79"/>
      <c r="X22" s="79"/>
      <c r="Y22" s="79"/>
      <c r="Z22" s="79"/>
      <c r="AA22" s="79"/>
      <c r="AB22" s="79"/>
      <c r="AC22" s="79"/>
      <c r="AD22" s="80"/>
    </row>
    <row r="23" spans="1:30" s="21" customFormat="1" ht="23.25" customHeight="1">
      <c r="A23" s="19">
        <v>10</v>
      </c>
      <c r="B23" s="74">
        <v>0.5833333333333334</v>
      </c>
      <c r="C23" s="75"/>
      <c r="D23" s="44"/>
      <c r="E23" s="76" t="str">
        <f>IF(R11="","",R11)</f>
        <v>當麻</v>
      </c>
      <c r="F23" s="77"/>
      <c r="G23" s="77"/>
      <c r="H23" s="77"/>
      <c r="I23" s="77"/>
      <c r="J23" s="77"/>
      <c r="K23" s="77"/>
      <c r="L23" s="53">
        <v>2</v>
      </c>
      <c r="M23" s="43" t="s">
        <v>11</v>
      </c>
      <c r="N23" s="53">
        <v>0</v>
      </c>
      <c r="O23" s="77" t="str">
        <f>IF(W11="","",W11)</f>
        <v>下田</v>
      </c>
      <c r="P23" s="77"/>
      <c r="Q23" s="77"/>
      <c r="R23" s="77"/>
      <c r="S23" s="77"/>
      <c r="T23" s="77"/>
      <c r="U23" s="77"/>
      <c r="V23" s="78" t="str">
        <f>IF(C11="","",C11)</f>
        <v>富雄</v>
      </c>
      <c r="W23" s="79"/>
      <c r="X23" s="79"/>
      <c r="Y23" s="79"/>
      <c r="Z23" s="79"/>
      <c r="AA23" s="79"/>
      <c r="AB23" s="79"/>
      <c r="AC23" s="79"/>
      <c r="AD23" s="80"/>
    </row>
    <row r="24" spans="1:30" s="21" customFormat="1" ht="15.75" customHeight="1">
      <c r="A24" s="61"/>
      <c r="B24" s="22"/>
      <c r="D24" s="23"/>
      <c r="E24" s="23"/>
      <c r="F24" s="23"/>
      <c r="G24" s="24"/>
      <c r="H24" s="17"/>
      <c r="J24" s="18"/>
      <c r="K24" s="24"/>
      <c r="L24" s="17"/>
      <c r="N24" s="18"/>
      <c r="O24" s="24"/>
      <c r="P24" s="17"/>
      <c r="R24" s="18"/>
      <c r="S24" s="18"/>
      <c r="T24" s="18"/>
      <c r="U24" s="18"/>
      <c r="V24" s="18"/>
      <c r="W24" s="16"/>
      <c r="X24" s="16"/>
      <c r="Y24" s="16"/>
      <c r="Z24" s="16"/>
      <c r="AA24" s="16"/>
      <c r="AB24" s="25"/>
      <c r="AC24" s="25"/>
      <c r="AD24" s="26"/>
    </row>
    <row r="25" spans="2:30" s="27" customFormat="1" ht="15.75" customHeight="1">
      <c r="B25" s="28"/>
      <c r="D25" s="29"/>
      <c r="F25" s="30"/>
      <c r="H25" s="29"/>
      <c r="J25" s="30"/>
      <c r="L25" s="29"/>
      <c r="N25" s="30"/>
      <c r="O25" s="30"/>
      <c r="P25" s="30"/>
      <c r="Q25" s="30"/>
      <c r="R25" s="30"/>
      <c r="S25" s="30"/>
      <c r="T25" s="30"/>
      <c r="U25" s="30"/>
      <c r="V25" s="30"/>
      <c r="AD25" s="29"/>
    </row>
    <row r="26" spans="1:35" ht="24" customHeight="1">
      <c r="A26" s="81"/>
      <c r="B26" s="82"/>
      <c r="C26" s="76" t="str">
        <f>IF(A27="","",A27)</f>
        <v>富雄</v>
      </c>
      <c r="D26" s="77"/>
      <c r="E26" s="77"/>
      <c r="F26" s="83"/>
      <c r="G26" s="76" t="str">
        <f>IF(A28="","",A28)</f>
        <v>ディスパーロ</v>
      </c>
      <c r="H26" s="77"/>
      <c r="I26" s="77"/>
      <c r="J26" s="83"/>
      <c r="K26" s="76" t="str">
        <f>IF(A29="","",A29)</f>
        <v>天理南</v>
      </c>
      <c r="L26" s="77"/>
      <c r="M26" s="77"/>
      <c r="N26" s="83"/>
      <c r="O26" s="84" t="str">
        <f>IF(A30="","",A30)</f>
        <v>當麻</v>
      </c>
      <c r="P26" s="85"/>
      <c r="Q26" s="85"/>
      <c r="R26" s="86"/>
      <c r="S26" s="87" t="str">
        <f>IF(A31="","",A31)</f>
        <v>下田</v>
      </c>
      <c r="T26" s="88"/>
      <c r="U26" s="88"/>
      <c r="V26" s="89"/>
      <c r="W26" s="20" t="s">
        <v>0</v>
      </c>
      <c r="X26" s="20" t="s">
        <v>1</v>
      </c>
      <c r="Y26" s="20" t="s">
        <v>2</v>
      </c>
      <c r="Z26" s="31" t="s">
        <v>3</v>
      </c>
      <c r="AA26" s="31" t="s">
        <v>4</v>
      </c>
      <c r="AB26" s="90" t="s">
        <v>5</v>
      </c>
      <c r="AC26" s="91"/>
      <c r="AD26" s="31" t="s">
        <v>6</v>
      </c>
      <c r="AF26" s="9" t="s">
        <v>0</v>
      </c>
      <c r="AG26" s="9" t="s">
        <v>7</v>
      </c>
      <c r="AH26" s="9" t="s">
        <v>3</v>
      </c>
      <c r="AI26" s="9" t="s">
        <v>8</v>
      </c>
    </row>
    <row r="27" spans="1:35" ht="24" customHeight="1">
      <c r="A27" s="76" t="str">
        <f>IF(C11="","",C11)</f>
        <v>富雄</v>
      </c>
      <c r="B27" s="83"/>
      <c r="C27" s="92"/>
      <c r="D27" s="93"/>
      <c r="E27" s="93"/>
      <c r="F27" s="94"/>
      <c r="G27" s="48" t="str">
        <f>IF(H27="","",IF(H27&gt;J27,"○",IF(H27&lt;J27,"●","△")))</f>
        <v>○</v>
      </c>
      <c r="H27" s="49">
        <f>IF(L22="","",L22)</f>
        <v>6</v>
      </c>
      <c r="I27" s="50" t="s">
        <v>9</v>
      </c>
      <c r="J27" s="51">
        <f>IF(N22="","",N22)</f>
        <v>0</v>
      </c>
      <c r="K27" s="48" t="str">
        <f>IF(L27="","",IF(L27&gt;N27,"○",IF(L27&lt;N27,"●","△")))</f>
        <v>○</v>
      </c>
      <c r="L27" s="49">
        <f>IF(L16="","",L16)</f>
        <v>3</v>
      </c>
      <c r="M27" s="50" t="s">
        <v>9</v>
      </c>
      <c r="N27" s="51">
        <f>IF(N16="","",N16)</f>
        <v>1</v>
      </c>
      <c r="O27" s="48" t="str">
        <f>IF(P27="","",IF(P27&gt;R27,"○",IF(P27&lt;R27,"●","△")))</f>
        <v>○</v>
      </c>
      <c r="P27" s="49">
        <f>IF(L20="","",L20)</f>
        <v>7</v>
      </c>
      <c r="Q27" s="50" t="s">
        <v>9</v>
      </c>
      <c r="R27" s="51">
        <f>IF(N20="","",N20)</f>
        <v>0</v>
      </c>
      <c r="S27" s="48" t="str">
        <f>IF(T27="","",IF(T27&gt;V27,"○",IF(T27&lt;V27,"●","△")))</f>
        <v>○</v>
      </c>
      <c r="T27" s="49">
        <f>IF(L18="","",L18)</f>
        <v>6</v>
      </c>
      <c r="U27" s="50" t="s">
        <v>9</v>
      </c>
      <c r="V27" s="51">
        <f>IF(N18="","",N18)</f>
        <v>0</v>
      </c>
      <c r="W27" s="32">
        <f>IF(G27="","",X27*3+Y27*1)</f>
        <v>12</v>
      </c>
      <c r="X27" s="32">
        <f>COUNTIF(C27:V27,"○")</f>
        <v>4</v>
      </c>
      <c r="Y27" s="32">
        <f>COUNTIF(C27:V27,"△")</f>
        <v>0</v>
      </c>
      <c r="Z27" s="33">
        <f>H27+L27+P27+T27</f>
        <v>22</v>
      </c>
      <c r="AA27" s="33">
        <f>J27+N27+R27+V27</f>
        <v>1</v>
      </c>
      <c r="AB27" s="95">
        <f>IF(W27="","",Z27-AA27)</f>
        <v>21</v>
      </c>
      <c r="AC27" s="96"/>
      <c r="AD27" s="34">
        <f>IF(W27="","",RANK(AI27,$AI$27:$AI$31,1))</f>
        <v>1</v>
      </c>
      <c r="AF27" s="9">
        <f>100*RANK(W27,$W$27:$W$31,0)</f>
        <v>100</v>
      </c>
      <c r="AG27" s="9">
        <f>10*RANK(AB27,$AB$27:$AB$31,0)</f>
        <v>10</v>
      </c>
      <c r="AH27" s="9">
        <f>1*RANK(Z27,$Z$27:$Z$31,0)</f>
        <v>1</v>
      </c>
      <c r="AI27" s="9">
        <f>SUM(AF27:AH27)</f>
        <v>111</v>
      </c>
    </row>
    <row r="28" spans="1:35" ht="24" customHeight="1">
      <c r="A28" s="76" t="str">
        <f>IF(H11="","",H11)</f>
        <v>ディスパーロ</v>
      </c>
      <c r="B28" s="83"/>
      <c r="C28" s="48" t="str">
        <f>IF(G27="","",IF(D28&gt;F28,"○",IF(D28&lt;F28,"●","△")))</f>
        <v>●</v>
      </c>
      <c r="D28" s="49">
        <f>IF(J27="","",J27)</f>
        <v>0</v>
      </c>
      <c r="E28" s="50" t="s">
        <v>9</v>
      </c>
      <c r="F28" s="51">
        <f>IF(H27="","",H27)</f>
        <v>6</v>
      </c>
      <c r="G28" s="92"/>
      <c r="H28" s="93"/>
      <c r="I28" s="93"/>
      <c r="J28" s="94"/>
      <c r="K28" s="48" t="str">
        <f>IF(L28="","",IF(L28&gt;N28,"○",IF(L28&lt;N28,"●","△")))</f>
        <v>●</v>
      </c>
      <c r="L28" s="49">
        <f>IF(L19="","",L19)</f>
        <v>1</v>
      </c>
      <c r="M28" s="50" t="s">
        <v>9</v>
      </c>
      <c r="N28" s="51">
        <f>IF(N19="","",N19)</f>
        <v>5</v>
      </c>
      <c r="O28" s="48" t="str">
        <f>IF(P28="","",IF(P28&gt;R28,"○",IF(P28&lt;R28,"●","△")))</f>
        <v>●</v>
      </c>
      <c r="P28" s="49">
        <f>IF(L17="","",L17)</f>
        <v>0</v>
      </c>
      <c r="Q28" s="50" t="s">
        <v>9</v>
      </c>
      <c r="R28" s="51">
        <f>IF(N17="","",N17)</f>
        <v>2</v>
      </c>
      <c r="S28" s="48" t="str">
        <f>IF(T28="","",IF(T28&gt;V28,"○",IF(T28&lt;V28,"●","△")))</f>
        <v>△</v>
      </c>
      <c r="T28" s="49">
        <f>IF(L15="","",L15)</f>
        <v>2</v>
      </c>
      <c r="U28" s="50" t="s">
        <v>9</v>
      </c>
      <c r="V28" s="51">
        <f>IF(N15="","",N15)</f>
        <v>2</v>
      </c>
      <c r="W28" s="32">
        <f>IF(K28="","",X28*3+Y28*1)</f>
        <v>1</v>
      </c>
      <c r="X28" s="32">
        <f>COUNTIF(C28:V28,"○")</f>
        <v>0</v>
      </c>
      <c r="Y28" s="32">
        <f>COUNTIF(C28:V28,"△")</f>
        <v>1</v>
      </c>
      <c r="Z28" s="33">
        <f>D28+L28+P28+T28</f>
        <v>3</v>
      </c>
      <c r="AA28" s="33">
        <f>F28+N28+R28+V28</f>
        <v>15</v>
      </c>
      <c r="AB28" s="95">
        <f>IF(W28="","",Z28-AA28)</f>
        <v>-12</v>
      </c>
      <c r="AC28" s="96"/>
      <c r="AD28" s="34">
        <f>IF(W28="","",RANK(AI28,$AI$27:$AI$31,1))</f>
        <v>4</v>
      </c>
      <c r="AF28" s="9">
        <f>100*RANK(W28,$W$27:$W$31,0)</f>
        <v>400</v>
      </c>
      <c r="AG28" s="9">
        <f>10*RANK(AB28,$AB$27:$AB$31,0)</f>
        <v>40</v>
      </c>
      <c r="AH28" s="9">
        <f>1*RANK(Z28,$Z$27:$Z$31,0)</f>
        <v>4</v>
      </c>
      <c r="AI28" s="9">
        <f>SUM(AF28:AH28)</f>
        <v>444</v>
      </c>
    </row>
    <row r="29" spans="1:35" ht="24" customHeight="1">
      <c r="A29" s="76" t="str">
        <f>IF(M11="","",M11)</f>
        <v>天理南</v>
      </c>
      <c r="B29" s="83"/>
      <c r="C29" s="48" t="str">
        <f>IF(K27="","",IF(D29&gt;F29,"○",IF(D29&lt;F29,"●","△")))</f>
        <v>●</v>
      </c>
      <c r="D29" s="49">
        <f>IF(N27="","",N27)</f>
        <v>1</v>
      </c>
      <c r="E29" s="50" t="s">
        <v>9</v>
      </c>
      <c r="F29" s="51">
        <f>IF(L27="","",L27)</f>
        <v>3</v>
      </c>
      <c r="G29" s="48" t="str">
        <f>IF(K28="","",IF(H29&gt;J29,"○",IF(H29&lt;J29,"●","△")))</f>
        <v>○</v>
      </c>
      <c r="H29" s="49">
        <f>IF(N28="","",N28)</f>
        <v>5</v>
      </c>
      <c r="I29" s="50" t="s">
        <v>9</v>
      </c>
      <c r="J29" s="51">
        <f>IF(L28="","",L28)</f>
        <v>1</v>
      </c>
      <c r="K29" s="92"/>
      <c r="L29" s="93"/>
      <c r="M29" s="93"/>
      <c r="N29" s="94"/>
      <c r="O29" s="48" t="str">
        <f>IF(P29="","",IF(P29&gt;R29,"○",IF(P29&lt;R29,"●","△")))</f>
        <v>○</v>
      </c>
      <c r="P29" s="52">
        <f>IF(L14="","",L14)</f>
        <v>2</v>
      </c>
      <c r="Q29" s="50" t="s">
        <v>9</v>
      </c>
      <c r="R29" s="51">
        <f>IF(N14="","",N14)</f>
        <v>0</v>
      </c>
      <c r="S29" s="48" t="str">
        <f>IF(T29="","",IF(T29&gt;V29,"○",IF(T29&lt;V29,"●","△")))</f>
        <v>○</v>
      </c>
      <c r="T29" s="49">
        <f>IF(L21="","",L21)</f>
        <v>8</v>
      </c>
      <c r="U29" s="50" t="s">
        <v>9</v>
      </c>
      <c r="V29" s="51">
        <f>IF(N21="","",N21)</f>
        <v>1</v>
      </c>
      <c r="W29" s="32">
        <f>IF(O29="","",X29*3+Y29*1)</f>
        <v>9</v>
      </c>
      <c r="X29" s="32">
        <f>COUNTIF(C29:V29,"○")</f>
        <v>3</v>
      </c>
      <c r="Y29" s="32">
        <f>COUNTIF(C29:V29,"△")</f>
        <v>0</v>
      </c>
      <c r="Z29" s="33">
        <f>D29+H29+P29+T29</f>
        <v>16</v>
      </c>
      <c r="AA29" s="33">
        <f>F29+J29+R29+V29</f>
        <v>5</v>
      </c>
      <c r="AB29" s="95">
        <f>IF(W29="","",Z29-AA29)</f>
        <v>11</v>
      </c>
      <c r="AC29" s="96"/>
      <c r="AD29" s="34">
        <f>IF(W29="","",RANK(AI29,$AI$27:$AI$31,1))</f>
        <v>2</v>
      </c>
      <c r="AF29" s="9">
        <f>100*RANK(W29,$W$27:$W$31,0)</f>
        <v>200</v>
      </c>
      <c r="AG29" s="9">
        <f>10*RANK(AB29,$AB$27:$AB$31,0)</f>
        <v>20</v>
      </c>
      <c r="AH29" s="9">
        <f>1*RANK(Z29,$Z$27:$Z$31,0)</f>
        <v>2</v>
      </c>
      <c r="AI29" s="9">
        <f>SUM(AF29:AH29)</f>
        <v>222</v>
      </c>
    </row>
    <row r="30" spans="1:35" ht="24" customHeight="1">
      <c r="A30" s="84" t="str">
        <f>IF(R11="","",R11)</f>
        <v>當麻</v>
      </c>
      <c r="B30" s="86"/>
      <c r="C30" s="48" t="str">
        <f>IF(O27="","",IF(D30&gt;F30,"○",IF(D30&lt;F30,"●","△")))</f>
        <v>●</v>
      </c>
      <c r="D30" s="49">
        <f>IF(R27="","",R27)</f>
        <v>0</v>
      </c>
      <c r="E30" s="50" t="s">
        <v>9</v>
      </c>
      <c r="F30" s="51">
        <f>IF(P27="","",P27)</f>
        <v>7</v>
      </c>
      <c r="G30" s="48" t="str">
        <f>IF(O28="","",IF(H30&gt;J30,"○",IF(H30&lt;J30,"●","△")))</f>
        <v>○</v>
      </c>
      <c r="H30" s="49">
        <f>IF(R28="","",R28)</f>
        <v>2</v>
      </c>
      <c r="I30" s="50" t="s">
        <v>9</v>
      </c>
      <c r="J30" s="51">
        <f>IF(P28="","",P28)</f>
        <v>0</v>
      </c>
      <c r="K30" s="48" t="str">
        <f>IF(S28="","",IF(L30&gt;N30,"○",IF(L30&lt;N30,"●","△")))</f>
        <v>●</v>
      </c>
      <c r="L30" s="52">
        <f>IF(R29="","",R29)</f>
        <v>0</v>
      </c>
      <c r="M30" s="50" t="s">
        <v>9</v>
      </c>
      <c r="N30" s="51">
        <f>IF(P29="","",P29)</f>
        <v>2</v>
      </c>
      <c r="O30" s="92"/>
      <c r="P30" s="93"/>
      <c r="Q30" s="93"/>
      <c r="R30" s="94"/>
      <c r="S30" s="48" t="str">
        <f>IF(T30="","",IF(T30&gt;V30,"○",IF(T30&lt;V30,"●","△")))</f>
        <v>○</v>
      </c>
      <c r="T30" s="49">
        <f>IF(L23="","",L23)</f>
        <v>2</v>
      </c>
      <c r="U30" s="50" t="s">
        <v>9</v>
      </c>
      <c r="V30" s="51">
        <f>IF(N23="","",N23)</f>
        <v>0</v>
      </c>
      <c r="W30" s="32">
        <f>IF(S30="","",X30*3+Y30*1)</f>
        <v>6</v>
      </c>
      <c r="X30" s="32">
        <f>COUNTIF(C30:V30,"○")</f>
        <v>2</v>
      </c>
      <c r="Y30" s="32">
        <f>COUNTIF(C30:V30,"△")</f>
        <v>0</v>
      </c>
      <c r="Z30" s="33">
        <f>D30+H30+L30+T30</f>
        <v>4</v>
      </c>
      <c r="AA30" s="33">
        <f>F30+J30+N30+V30</f>
        <v>9</v>
      </c>
      <c r="AB30" s="95">
        <f>IF(W30="","",Z30-AA30)</f>
        <v>-5</v>
      </c>
      <c r="AC30" s="96"/>
      <c r="AD30" s="34">
        <f>IF(W30="","",RANK(AI30,$AI$27:$AI$31,1))</f>
        <v>3</v>
      </c>
      <c r="AF30" s="9">
        <f>100*RANK(W30,$W$27:$W$31,0)</f>
        <v>300</v>
      </c>
      <c r="AG30" s="9">
        <f>10*RANK(AB30,$AB$27:$AB$31,0)</f>
        <v>30</v>
      </c>
      <c r="AH30" s="9">
        <f>1*RANK(Z30,$Z$27:$Z$31,0)</f>
        <v>3</v>
      </c>
      <c r="AI30" s="9">
        <f>SUM(AF30:AH30)</f>
        <v>333</v>
      </c>
    </row>
    <row r="31" spans="1:35" ht="24" customHeight="1">
      <c r="A31" s="87" t="str">
        <f>IF(W11="","",W11)</f>
        <v>下田</v>
      </c>
      <c r="B31" s="89"/>
      <c r="C31" s="48" t="str">
        <f>IF(O27="","",IF(D31&gt;F31,"○",IF(D31&lt;F31,"●","△")))</f>
        <v>●</v>
      </c>
      <c r="D31" s="49">
        <f>IF(V27="","",V27)</f>
        <v>0</v>
      </c>
      <c r="E31" s="50" t="s">
        <v>9</v>
      </c>
      <c r="F31" s="51">
        <f>IF(T27="","",T27)</f>
        <v>6</v>
      </c>
      <c r="G31" s="48" t="str">
        <f>IF(S28="","",IF(H31&gt;J31,"○",IF(H31&lt;J31,"●","△")))</f>
        <v>△</v>
      </c>
      <c r="H31" s="49">
        <f>IF(V28="","",V28)</f>
        <v>2</v>
      </c>
      <c r="I31" s="50" t="s">
        <v>9</v>
      </c>
      <c r="J31" s="51">
        <f>IF(T28="","",T28)</f>
        <v>2</v>
      </c>
      <c r="K31" s="48" t="str">
        <f>IF(S29="","",IF(L31&gt;N31,"○",IF(L31&lt;N31,"●","△")))</f>
        <v>●</v>
      </c>
      <c r="L31" s="52">
        <f>IF(V29="","",V29)</f>
        <v>1</v>
      </c>
      <c r="M31" s="50" t="s">
        <v>9</v>
      </c>
      <c r="N31" s="51">
        <f>IF(T29="","",T29)</f>
        <v>8</v>
      </c>
      <c r="O31" s="48" t="str">
        <f>IF(S30="","",IF(P31&gt;R31,"○",IF(P31&lt;R31,"●","△")))</f>
        <v>●</v>
      </c>
      <c r="P31" s="52">
        <f>IF(V30="","",V30)</f>
        <v>0</v>
      </c>
      <c r="Q31" s="50" t="s">
        <v>9</v>
      </c>
      <c r="R31" s="51">
        <f>IF(T30="","",T30)</f>
        <v>2</v>
      </c>
      <c r="S31" s="92"/>
      <c r="T31" s="93"/>
      <c r="U31" s="93"/>
      <c r="V31" s="94"/>
      <c r="W31" s="32">
        <f>IF(C31="","",X31*3+Y31*1)</f>
        <v>1</v>
      </c>
      <c r="X31" s="32">
        <f>COUNTIF(C31:V31,"○")</f>
        <v>0</v>
      </c>
      <c r="Y31" s="32">
        <f>COUNTIF(C31:V31,"△")</f>
        <v>1</v>
      </c>
      <c r="Z31" s="33">
        <f>D31+H31+L31+P31</f>
        <v>3</v>
      </c>
      <c r="AA31" s="33">
        <f>F31+J31+N31+R31</f>
        <v>18</v>
      </c>
      <c r="AB31" s="95">
        <f>IF(W31="","",Z31-AA31)</f>
        <v>-15</v>
      </c>
      <c r="AC31" s="96"/>
      <c r="AD31" s="34">
        <f>IF(W31="","",RANK(AI31,$AI$27:$AI$31,1))</f>
        <v>5</v>
      </c>
      <c r="AF31" s="9">
        <f>100*RANK(W31,$W$27:$W$31,0)</f>
        <v>400</v>
      </c>
      <c r="AG31" s="9">
        <f>10*RANK(AB31,$AB$27:$AB$31,0)</f>
        <v>50</v>
      </c>
      <c r="AH31" s="9">
        <f>1*RANK(Z31,$Z$27:$Z$31,0)</f>
        <v>4</v>
      </c>
      <c r="AI31" s="9">
        <f>SUM(AF31:AH31)</f>
        <v>454</v>
      </c>
    </row>
    <row r="32" spans="2:30" ht="15.75" customHeight="1">
      <c r="B32" s="22"/>
      <c r="C32" s="24"/>
      <c r="D32" s="17"/>
      <c r="E32" s="21"/>
      <c r="F32" s="18"/>
      <c r="G32" s="24"/>
      <c r="H32" s="17"/>
      <c r="I32" s="21"/>
      <c r="J32" s="18"/>
      <c r="K32" s="24"/>
      <c r="L32" s="23"/>
      <c r="M32" s="21"/>
      <c r="N32" s="35"/>
      <c r="O32" s="21"/>
      <c r="P32" s="23"/>
      <c r="Q32" s="23"/>
      <c r="R32" s="23"/>
      <c r="S32" s="23"/>
      <c r="T32" s="23"/>
      <c r="U32" s="23"/>
      <c r="V32" s="23"/>
      <c r="W32" s="16"/>
      <c r="X32" s="16"/>
      <c r="Y32" s="16"/>
      <c r="Z32" s="16"/>
      <c r="AA32" s="16"/>
      <c r="AB32" s="25"/>
      <c r="AC32" s="25"/>
      <c r="AD32" s="26"/>
    </row>
    <row r="33" spans="1:22" ht="21.75" customHeight="1">
      <c r="A33" s="54"/>
      <c r="B33" s="9"/>
      <c r="C33" s="12"/>
      <c r="D33" s="9"/>
      <c r="E33" s="13"/>
      <c r="F33" s="9"/>
      <c r="G33" s="12"/>
      <c r="H33" s="9"/>
      <c r="I33" s="13"/>
      <c r="J33" s="9"/>
      <c r="K33" s="12"/>
      <c r="L33" s="9"/>
      <c r="M33" s="13"/>
      <c r="V33" s="9"/>
    </row>
    <row r="34" spans="1:22" ht="16.5" customHeight="1">
      <c r="A34" s="56"/>
      <c r="B34" s="9"/>
      <c r="C34" s="12"/>
      <c r="D34" s="9"/>
      <c r="E34" s="13"/>
      <c r="F34" s="9"/>
      <c r="G34" s="12"/>
      <c r="H34" s="9"/>
      <c r="I34" s="13"/>
      <c r="J34" s="9"/>
      <c r="K34" s="12"/>
      <c r="L34" s="9"/>
      <c r="M34" s="13"/>
      <c r="V34" s="9"/>
    </row>
    <row r="35" spans="1:22" ht="16.5" customHeight="1">
      <c r="A35" s="56"/>
      <c r="B35" s="9"/>
      <c r="C35" s="12"/>
      <c r="D35" s="9"/>
      <c r="E35" s="13"/>
      <c r="F35" s="9"/>
      <c r="G35" s="12"/>
      <c r="H35" s="9"/>
      <c r="I35" s="13"/>
      <c r="J35" s="9"/>
      <c r="K35" s="12"/>
      <c r="L35" s="9"/>
      <c r="M35" s="13"/>
      <c r="V35" s="9"/>
    </row>
    <row r="36" spans="1:22" ht="16.5" customHeight="1">
      <c r="A36" s="56"/>
      <c r="B36" s="9"/>
      <c r="C36" s="12"/>
      <c r="D36" s="9"/>
      <c r="E36" s="13"/>
      <c r="F36" s="9"/>
      <c r="G36" s="12"/>
      <c r="H36" s="9"/>
      <c r="I36" s="13"/>
      <c r="J36" s="9"/>
      <c r="K36" s="12"/>
      <c r="L36" s="9"/>
      <c r="M36" s="13"/>
      <c r="V36" s="9"/>
    </row>
    <row r="37" spans="1:22" ht="16.5" customHeight="1">
      <c r="A37" s="56"/>
      <c r="B37" s="9"/>
      <c r="C37" s="12"/>
      <c r="D37" s="9"/>
      <c r="E37" s="13"/>
      <c r="F37" s="9"/>
      <c r="G37" s="12"/>
      <c r="H37" s="9"/>
      <c r="I37" s="13"/>
      <c r="J37" s="9"/>
      <c r="K37" s="12"/>
      <c r="L37" s="9"/>
      <c r="M37" s="13"/>
      <c r="V37" s="9"/>
    </row>
    <row r="38" spans="1:22" ht="16.5" customHeight="1">
      <c r="A38" s="58"/>
      <c r="B38" s="9"/>
      <c r="C38" s="12"/>
      <c r="D38" s="9"/>
      <c r="E38" s="13"/>
      <c r="F38" s="9"/>
      <c r="G38" s="12"/>
      <c r="H38" s="9"/>
      <c r="I38" s="13"/>
      <c r="J38" s="9"/>
      <c r="K38" s="12"/>
      <c r="L38" s="9"/>
      <c r="M38" s="13"/>
      <c r="V38" s="9"/>
    </row>
    <row r="39" spans="1:21" ht="16.5" customHeight="1">
      <c r="A39" s="56"/>
      <c r="B39" s="56"/>
      <c r="C39" s="56"/>
      <c r="D39" s="9"/>
      <c r="E39" s="56"/>
      <c r="F39" s="9"/>
      <c r="G39" s="12"/>
      <c r="H39" s="9"/>
      <c r="I39" s="13"/>
      <c r="J39" s="9"/>
      <c r="K39" s="13"/>
      <c r="N39" s="56"/>
      <c r="U39" s="56"/>
    </row>
    <row r="40" spans="2:4" ht="14.25">
      <c r="B40" s="56"/>
      <c r="C40"/>
      <c r="D40"/>
    </row>
    <row r="41" spans="2:13" ht="12">
      <c r="B41" s="9"/>
      <c r="C41" s="57"/>
      <c r="M41" s="57"/>
    </row>
    <row r="42" spans="2:3" ht="12">
      <c r="B42" s="9"/>
      <c r="C42" s="57"/>
    </row>
  </sheetData>
  <sheetProtection/>
  <mergeCells count="74">
    <mergeCell ref="B16:C16"/>
    <mergeCell ref="V20:AD20"/>
    <mergeCell ref="V16:AD16"/>
    <mergeCell ref="E18:K18"/>
    <mergeCell ref="O18:U18"/>
    <mergeCell ref="V18:AD18"/>
    <mergeCell ref="E17:K17"/>
    <mergeCell ref="E19:K19"/>
    <mergeCell ref="O16:U16"/>
    <mergeCell ref="V17:AD17"/>
    <mergeCell ref="A11:B11"/>
    <mergeCell ref="E14:K14"/>
    <mergeCell ref="B13:D13"/>
    <mergeCell ref="E13:U13"/>
    <mergeCell ref="W11:AD11"/>
    <mergeCell ref="G2:O2"/>
    <mergeCell ref="V13:AD13"/>
    <mergeCell ref="R11:V11"/>
    <mergeCell ref="M11:Q11"/>
    <mergeCell ref="H11:L11"/>
    <mergeCell ref="V19:AD19"/>
    <mergeCell ref="O21:U21"/>
    <mergeCell ref="V21:AD21"/>
    <mergeCell ref="O14:U14"/>
    <mergeCell ref="V14:AD14"/>
    <mergeCell ref="O15:U15"/>
    <mergeCell ref="V15:AD15"/>
    <mergeCell ref="O20:U20"/>
    <mergeCell ref="C11:G11"/>
    <mergeCell ref="A31:B31"/>
    <mergeCell ref="A26:B26"/>
    <mergeCell ref="B14:C14"/>
    <mergeCell ref="B15:C15"/>
    <mergeCell ref="B18:C18"/>
    <mergeCell ref="B17:C17"/>
    <mergeCell ref="E16:K16"/>
    <mergeCell ref="E21:K21"/>
    <mergeCell ref="E20:K20"/>
    <mergeCell ref="B19:C19"/>
    <mergeCell ref="B20:C20"/>
    <mergeCell ref="A27:B27"/>
    <mergeCell ref="S31:V31"/>
    <mergeCell ref="S26:V26"/>
    <mergeCell ref="A28:B28"/>
    <mergeCell ref="E23:K23"/>
    <mergeCell ref="C26:F26"/>
    <mergeCell ref="O22:U22"/>
    <mergeCell ref="O19:U19"/>
    <mergeCell ref="AB27:AC27"/>
    <mergeCell ref="AB28:AC28"/>
    <mergeCell ref="AB29:AC29"/>
    <mergeCell ref="AB30:AC30"/>
    <mergeCell ref="V22:AD22"/>
    <mergeCell ref="AB31:AC31"/>
    <mergeCell ref="V23:AD23"/>
    <mergeCell ref="O17:U17"/>
    <mergeCell ref="A29:B29"/>
    <mergeCell ref="O26:R26"/>
    <mergeCell ref="E15:K15"/>
    <mergeCell ref="B21:C21"/>
    <mergeCell ref="B23:C23"/>
    <mergeCell ref="B22:C22"/>
    <mergeCell ref="E22:K22"/>
    <mergeCell ref="AB26:AC26"/>
    <mergeCell ref="H3:Q3"/>
    <mergeCell ref="C1:V1"/>
    <mergeCell ref="C27:F27"/>
    <mergeCell ref="O30:R30"/>
    <mergeCell ref="A30:B30"/>
    <mergeCell ref="G26:J26"/>
    <mergeCell ref="K26:N26"/>
    <mergeCell ref="G28:J28"/>
    <mergeCell ref="K29:N29"/>
    <mergeCell ref="O23:U23"/>
  </mergeCells>
  <printOptions/>
  <pageMargins left="0.65" right="0.2" top="0.29" bottom="0.27" header="0.3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zoomScalePageLayoutView="0" workbookViewId="0" topLeftCell="A4">
      <selection activeCell="V4" sqref="V4"/>
    </sheetView>
  </sheetViews>
  <sheetFormatPr defaultColWidth="9.00390625" defaultRowHeight="13.5"/>
  <cols>
    <col min="1" max="1" width="4.00390625" style="9" customWidth="1"/>
    <col min="2" max="2" width="7.625" style="10" customWidth="1"/>
    <col min="3" max="3" width="3.125" style="9" customWidth="1"/>
    <col min="4" max="4" width="3.125" style="12" customWidth="1"/>
    <col min="5" max="5" width="3.125" style="9" customWidth="1"/>
    <col min="6" max="6" width="3.125" style="13" customWidth="1"/>
    <col min="7" max="7" width="3.125" style="9" customWidth="1"/>
    <col min="8" max="8" width="3.125" style="12" customWidth="1"/>
    <col min="9" max="9" width="3.125" style="9" customWidth="1"/>
    <col min="10" max="10" width="3.125" style="13" customWidth="1"/>
    <col min="11" max="11" width="3.125" style="9" customWidth="1"/>
    <col min="12" max="12" width="3.125" style="12" customWidth="1"/>
    <col min="13" max="13" width="3.125" style="9" customWidth="1"/>
    <col min="14" max="22" width="3.125" style="13" customWidth="1"/>
    <col min="23" max="23" width="5.125" style="9" customWidth="1"/>
    <col min="24" max="27" width="3.125" style="9" hidden="1" customWidth="1"/>
    <col min="28" max="29" width="2.625" style="9" customWidth="1"/>
    <col min="30" max="30" width="5.125" style="9" customWidth="1"/>
    <col min="31" max="31" width="3.00390625" style="9" customWidth="1"/>
    <col min="32" max="34" width="5.875" style="9" hidden="1" customWidth="1"/>
    <col min="35" max="35" width="5.75390625" style="9" hidden="1" customWidth="1"/>
    <col min="36" max="36" width="3.50390625" style="9" customWidth="1"/>
    <col min="37" max="16384" width="9.00390625" style="9" customWidth="1"/>
  </cols>
  <sheetData>
    <row r="1" spans="2:30" s="1" customFormat="1" ht="30" customHeight="1">
      <c r="B1" s="2"/>
      <c r="C1" s="63" t="s">
        <v>27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A1" s="5"/>
      <c r="AB1" s="6"/>
      <c r="AC1" s="6"/>
      <c r="AD1" s="6"/>
    </row>
    <row r="2" spans="2:30" s="1" customFormat="1" ht="24.75" customHeight="1">
      <c r="B2" s="2"/>
      <c r="C2" s="36"/>
      <c r="D2" s="3"/>
      <c r="F2" s="4"/>
      <c r="G2" s="64" t="s">
        <v>24</v>
      </c>
      <c r="H2" s="64"/>
      <c r="I2" s="64"/>
      <c r="J2" s="64"/>
      <c r="K2" s="64"/>
      <c r="L2" s="64"/>
      <c r="M2" s="64"/>
      <c r="N2" s="64"/>
      <c r="O2" s="64"/>
      <c r="P2" s="4"/>
      <c r="Q2" s="4"/>
      <c r="R2" s="4"/>
      <c r="S2" s="4"/>
      <c r="T2" s="4"/>
      <c r="U2" s="4"/>
      <c r="V2" s="4"/>
      <c r="AA2" s="5"/>
      <c r="AB2" s="6"/>
      <c r="AC2" s="6"/>
      <c r="AD2" s="6"/>
    </row>
    <row r="3" spans="2:30" s="1" customFormat="1" ht="33.75" customHeight="1">
      <c r="B3" s="2"/>
      <c r="D3" s="55"/>
      <c r="E3" s="55"/>
      <c r="F3" s="55"/>
      <c r="G3" s="65">
        <v>42140</v>
      </c>
      <c r="H3" s="65"/>
      <c r="I3" s="65"/>
      <c r="J3" s="65"/>
      <c r="K3" s="65"/>
      <c r="L3" s="65"/>
      <c r="M3" s="65"/>
      <c r="N3" s="65"/>
      <c r="O3" s="65"/>
      <c r="P3" s="65"/>
      <c r="Q3" s="4"/>
      <c r="AA3" s="5"/>
      <c r="AB3" s="6"/>
      <c r="AC3" s="6"/>
      <c r="AD3" s="6"/>
    </row>
    <row r="4" spans="2:29" s="1" customFormat="1" ht="30.75" customHeight="1">
      <c r="B4" s="2"/>
      <c r="C4" s="7"/>
      <c r="D4" s="104" t="s">
        <v>37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4"/>
      <c r="T4" s="4"/>
      <c r="U4" s="4"/>
      <c r="V4" s="4"/>
      <c r="AA4" s="5"/>
      <c r="AB4" s="6"/>
      <c r="AC4" s="6"/>
    </row>
    <row r="5" spans="2:29" s="1" customFormat="1" ht="18" customHeight="1">
      <c r="B5" s="2"/>
      <c r="C5" s="7"/>
      <c r="D5" s="7"/>
      <c r="E5" s="7"/>
      <c r="F5" s="7"/>
      <c r="G5" s="7"/>
      <c r="H5" s="7"/>
      <c r="J5" s="7"/>
      <c r="K5" s="7"/>
      <c r="L5" s="7"/>
      <c r="M5" s="8"/>
      <c r="N5" s="7"/>
      <c r="O5" s="7"/>
      <c r="P5" s="4"/>
      <c r="Q5" s="4"/>
      <c r="R5" s="4"/>
      <c r="S5" s="4"/>
      <c r="T5" s="4"/>
      <c r="U5" s="4"/>
      <c r="V5" s="4"/>
      <c r="AA5" s="5"/>
      <c r="AB5" s="6"/>
      <c r="AC5" s="6"/>
    </row>
    <row r="6" spans="2:29" s="1" customFormat="1" ht="21.75" customHeight="1">
      <c r="B6" s="38" t="s">
        <v>18</v>
      </c>
      <c r="C6" s="37"/>
      <c r="D6" s="7"/>
      <c r="E6" s="7"/>
      <c r="F6" s="7"/>
      <c r="G6" s="40" t="s">
        <v>29</v>
      </c>
      <c r="H6" s="7"/>
      <c r="J6" s="7"/>
      <c r="K6" s="7"/>
      <c r="L6" s="7"/>
      <c r="M6" s="8"/>
      <c r="N6" s="7"/>
      <c r="O6" s="7"/>
      <c r="P6" s="4"/>
      <c r="Q6" s="4"/>
      <c r="R6" s="4"/>
      <c r="S6" s="4"/>
      <c r="T6" s="4"/>
      <c r="U6" s="4"/>
      <c r="V6" s="4"/>
      <c r="AA6" s="5"/>
      <c r="AB6" s="6"/>
      <c r="AC6" s="6"/>
    </row>
    <row r="7" spans="2:29" s="1" customFormat="1" ht="21.75" customHeight="1">
      <c r="B7" s="38" t="s">
        <v>19</v>
      </c>
      <c r="C7" s="37"/>
      <c r="D7" s="7"/>
      <c r="E7" s="7"/>
      <c r="F7" s="7"/>
      <c r="G7" s="40" t="s">
        <v>13</v>
      </c>
      <c r="H7" s="7"/>
      <c r="J7" s="7"/>
      <c r="K7" s="7"/>
      <c r="L7" s="7"/>
      <c r="M7" s="8"/>
      <c r="N7" s="7"/>
      <c r="O7" s="7"/>
      <c r="P7" s="4"/>
      <c r="Q7" s="4"/>
      <c r="R7" s="4"/>
      <c r="S7" s="4"/>
      <c r="T7" s="4"/>
      <c r="U7" s="4"/>
      <c r="V7" s="4"/>
      <c r="AA7" s="5"/>
      <c r="AB7" s="6"/>
      <c r="AC7" s="6"/>
    </row>
    <row r="8" spans="2:29" s="1" customFormat="1" ht="21.75" customHeight="1">
      <c r="B8" s="38"/>
      <c r="C8" s="37"/>
      <c r="D8" s="7"/>
      <c r="E8" s="7"/>
      <c r="F8" s="7"/>
      <c r="G8" s="40" t="s">
        <v>12</v>
      </c>
      <c r="H8" s="7"/>
      <c r="J8" s="7"/>
      <c r="K8" s="7"/>
      <c r="L8" s="7"/>
      <c r="M8" s="8"/>
      <c r="N8" s="7"/>
      <c r="O8" s="7"/>
      <c r="P8" s="4"/>
      <c r="Q8" s="4"/>
      <c r="R8" s="4"/>
      <c r="S8" s="4"/>
      <c r="T8" s="4"/>
      <c r="U8" s="4"/>
      <c r="V8" s="4"/>
      <c r="AA8" s="5"/>
      <c r="AB8" s="6"/>
      <c r="AC8" s="6"/>
    </row>
    <row r="9" spans="2:29" s="1" customFormat="1" ht="21.75" customHeight="1">
      <c r="B9" s="39" t="s">
        <v>20</v>
      </c>
      <c r="C9" s="7"/>
      <c r="D9" s="7"/>
      <c r="E9" s="7"/>
      <c r="F9" s="7"/>
      <c r="G9" s="40" t="s">
        <v>21</v>
      </c>
      <c r="H9" s="7"/>
      <c r="J9" s="7"/>
      <c r="K9" s="7"/>
      <c r="L9" s="7"/>
      <c r="M9" s="8"/>
      <c r="N9" s="7"/>
      <c r="O9" s="7"/>
      <c r="P9" s="4"/>
      <c r="Q9" s="4"/>
      <c r="R9" s="4"/>
      <c r="S9" s="4"/>
      <c r="T9" s="4"/>
      <c r="U9" s="4"/>
      <c r="V9" s="4"/>
      <c r="AA9" s="5"/>
      <c r="AB9" s="6"/>
      <c r="AC9" s="6"/>
    </row>
    <row r="10" spans="3:30" ht="11.25" customHeight="1">
      <c r="C10" s="11"/>
      <c r="G10" s="11"/>
      <c r="AA10" s="14"/>
      <c r="AB10" s="15"/>
      <c r="AC10" s="15"/>
      <c r="AD10" s="15"/>
    </row>
    <row r="11" spans="1:30" ht="24.75" customHeight="1">
      <c r="A11" s="66" t="s">
        <v>10</v>
      </c>
      <c r="B11" s="67"/>
      <c r="C11" s="103" t="s">
        <v>34</v>
      </c>
      <c r="D11" s="103"/>
      <c r="E11" s="103"/>
      <c r="F11" s="103"/>
      <c r="G11" s="103"/>
      <c r="H11" s="62" t="s">
        <v>35</v>
      </c>
      <c r="I11" s="62"/>
      <c r="J11" s="62"/>
      <c r="K11" s="62"/>
      <c r="L11" s="62"/>
      <c r="M11" s="62" t="s">
        <v>25</v>
      </c>
      <c r="N11" s="62"/>
      <c r="O11" s="62"/>
      <c r="P11" s="62"/>
      <c r="Q11" s="62"/>
      <c r="R11" s="62" t="s">
        <v>36</v>
      </c>
      <c r="S11" s="62"/>
      <c r="T11" s="62"/>
      <c r="U11" s="62"/>
      <c r="V11" s="62"/>
      <c r="W11" s="62" t="s">
        <v>26</v>
      </c>
      <c r="X11" s="62"/>
      <c r="Y11" s="62"/>
      <c r="Z11" s="62"/>
      <c r="AA11" s="62"/>
      <c r="AB11" s="62"/>
      <c r="AC11" s="62"/>
      <c r="AD11" s="62"/>
    </row>
    <row r="12" spans="1:30" ht="1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16" customFormat="1" ht="21.75" customHeight="1">
      <c r="A13" s="31" t="s">
        <v>14</v>
      </c>
      <c r="B13" s="68" t="s">
        <v>15</v>
      </c>
      <c r="C13" s="69"/>
      <c r="D13" s="70"/>
      <c r="E13" s="71" t="s">
        <v>16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/>
      <c r="V13" s="71" t="s">
        <v>17</v>
      </c>
      <c r="W13" s="72"/>
      <c r="X13" s="72"/>
      <c r="Y13" s="72"/>
      <c r="Z13" s="72"/>
      <c r="AA13" s="72"/>
      <c r="AB13" s="72"/>
      <c r="AC13" s="72"/>
      <c r="AD13" s="73"/>
    </row>
    <row r="14" spans="1:30" s="21" customFormat="1" ht="23.25" customHeight="1">
      <c r="A14" s="19">
        <v>1</v>
      </c>
      <c r="B14" s="74">
        <v>0.4166666666666667</v>
      </c>
      <c r="C14" s="75"/>
      <c r="D14" s="45"/>
      <c r="E14" s="76" t="str">
        <f>IF(M11="","",M11)</f>
        <v>斑鳩</v>
      </c>
      <c r="F14" s="77"/>
      <c r="G14" s="77"/>
      <c r="H14" s="77"/>
      <c r="I14" s="77"/>
      <c r="J14" s="77"/>
      <c r="K14" s="77"/>
      <c r="L14" s="53"/>
      <c r="M14" s="43" t="s">
        <v>11</v>
      </c>
      <c r="N14" s="53"/>
      <c r="O14" s="77" t="str">
        <f>IF(R11="","",R11)</f>
        <v>上牧まきのは</v>
      </c>
      <c r="P14" s="77"/>
      <c r="Q14" s="77"/>
      <c r="R14" s="77"/>
      <c r="S14" s="77"/>
      <c r="T14" s="77"/>
      <c r="U14" s="77"/>
      <c r="V14" s="78" t="str">
        <f>IF(W11="","",W11)</f>
        <v>八木</v>
      </c>
      <c r="W14" s="79"/>
      <c r="X14" s="79"/>
      <c r="Y14" s="79"/>
      <c r="Z14" s="79"/>
      <c r="AA14" s="79"/>
      <c r="AB14" s="79"/>
      <c r="AC14" s="79"/>
      <c r="AD14" s="80"/>
    </row>
    <row r="15" spans="1:30" s="21" customFormat="1" ht="23.25" customHeight="1">
      <c r="A15" s="19">
        <v>2</v>
      </c>
      <c r="B15" s="74">
        <v>0.4375</v>
      </c>
      <c r="C15" s="75"/>
      <c r="D15" s="45"/>
      <c r="E15" s="76" t="str">
        <f>IF(H11="","",H11)</f>
        <v>富雄</v>
      </c>
      <c r="F15" s="77"/>
      <c r="G15" s="77"/>
      <c r="H15" s="77"/>
      <c r="I15" s="77"/>
      <c r="J15" s="77"/>
      <c r="K15" s="77"/>
      <c r="L15" s="53"/>
      <c r="M15" s="43" t="s">
        <v>11</v>
      </c>
      <c r="N15" s="53"/>
      <c r="O15" s="77" t="str">
        <f>IF(W11="","",W11)</f>
        <v>八木</v>
      </c>
      <c r="P15" s="77"/>
      <c r="Q15" s="77"/>
      <c r="R15" s="77"/>
      <c r="S15" s="77"/>
      <c r="T15" s="77"/>
      <c r="U15" s="77"/>
      <c r="V15" s="78" t="str">
        <f>IF(M11="","",M11)</f>
        <v>斑鳩</v>
      </c>
      <c r="W15" s="79"/>
      <c r="X15" s="79"/>
      <c r="Y15" s="79"/>
      <c r="Z15" s="79"/>
      <c r="AA15" s="79"/>
      <c r="AB15" s="79"/>
      <c r="AC15" s="79"/>
      <c r="AD15" s="80"/>
    </row>
    <row r="16" spans="1:30" s="21" customFormat="1" ht="23.25" customHeight="1">
      <c r="A16" s="19">
        <v>3</v>
      </c>
      <c r="B16" s="74">
        <v>0.4583333333333333</v>
      </c>
      <c r="C16" s="75"/>
      <c r="D16" s="46"/>
      <c r="E16" s="76" t="str">
        <f>IF(C11="","",C11)</f>
        <v>加茂</v>
      </c>
      <c r="F16" s="77"/>
      <c r="G16" s="77"/>
      <c r="H16" s="77"/>
      <c r="I16" s="77"/>
      <c r="J16" s="77"/>
      <c r="K16" s="77"/>
      <c r="L16" s="53"/>
      <c r="M16" s="43" t="s">
        <v>11</v>
      </c>
      <c r="N16" s="53"/>
      <c r="O16" s="77" t="str">
        <f>IF(M11="","",M11)</f>
        <v>斑鳩</v>
      </c>
      <c r="P16" s="77"/>
      <c r="Q16" s="77"/>
      <c r="R16" s="77"/>
      <c r="S16" s="77"/>
      <c r="T16" s="77"/>
      <c r="U16" s="77"/>
      <c r="V16" s="78" t="str">
        <f>IF(H11="","",H11)</f>
        <v>富雄</v>
      </c>
      <c r="W16" s="79"/>
      <c r="X16" s="79"/>
      <c r="Y16" s="79"/>
      <c r="Z16" s="79"/>
      <c r="AA16" s="79"/>
      <c r="AB16" s="79"/>
      <c r="AC16" s="79"/>
      <c r="AD16" s="80"/>
    </row>
    <row r="17" spans="1:30" s="21" customFormat="1" ht="23.25" customHeight="1">
      <c r="A17" s="19">
        <v>4</v>
      </c>
      <c r="B17" s="74">
        <v>0.4791666666666667</v>
      </c>
      <c r="C17" s="75"/>
      <c r="D17" s="47"/>
      <c r="E17" s="76" t="str">
        <f>IF(H11="","",H11)</f>
        <v>富雄</v>
      </c>
      <c r="F17" s="77"/>
      <c r="G17" s="77"/>
      <c r="H17" s="77"/>
      <c r="I17" s="77"/>
      <c r="J17" s="77"/>
      <c r="K17" s="77"/>
      <c r="L17" s="53"/>
      <c r="M17" s="43" t="s">
        <v>11</v>
      </c>
      <c r="N17" s="53"/>
      <c r="O17" s="77" t="str">
        <f>IF(R11="","",R11)</f>
        <v>上牧まきのは</v>
      </c>
      <c r="P17" s="77"/>
      <c r="Q17" s="77"/>
      <c r="R17" s="77"/>
      <c r="S17" s="77"/>
      <c r="T17" s="77"/>
      <c r="U17" s="77"/>
      <c r="V17" s="78" t="str">
        <f>IF(C11="","",C11)</f>
        <v>加茂</v>
      </c>
      <c r="W17" s="79"/>
      <c r="X17" s="79"/>
      <c r="Y17" s="79"/>
      <c r="Z17" s="79"/>
      <c r="AA17" s="79"/>
      <c r="AB17" s="79"/>
      <c r="AC17" s="79"/>
      <c r="AD17" s="80"/>
    </row>
    <row r="18" spans="1:30" s="21" customFormat="1" ht="23.25" customHeight="1">
      <c r="A18" s="19">
        <v>5</v>
      </c>
      <c r="B18" s="74">
        <v>0.5</v>
      </c>
      <c r="C18" s="75"/>
      <c r="D18" s="47"/>
      <c r="E18" s="76" t="str">
        <f>IF(C11="","",C11)</f>
        <v>加茂</v>
      </c>
      <c r="F18" s="77"/>
      <c r="G18" s="77"/>
      <c r="H18" s="77"/>
      <c r="I18" s="77"/>
      <c r="J18" s="77"/>
      <c r="K18" s="77"/>
      <c r="L18" s="53"/>
      <c r="M18" s="43" t="s">
        <v>11</v>
      </c>
      <c r="N18" s="53"/>
      <c r="O18" s="77" t="str">
        <f>IF(W11="","",W11)</f>
        <v>八木</v>
      </c>
      <c r="P18" s="77"/>
      <c r="Q18" s="77"/>
      <c r="R18" s="77"/>
      <c r="S18" s="77"/>
      <c r="T18" s="77"/>
      <c r="U18" s="77"/>
      <c r="V18" s="78" t="str">
        <f>IF(R11="","",R11)</f>
        <v>上牧まきのは</v>
      </c>
      <c r="W18" s="79"/>
      <c r="X18" s="79"/>
      <c r="Y18" s="79"/>
      <c r="Z18" s="79"/>
      <c r="AA18" s="79"/>
      <c r="AB18" s="79"/>
      <c r="AC18" s="79"/>
      <c r="AD18" s="80"/>
    </row>
    <row r="19" spans="1:30" s="21" customFormat="1" ht="23.25" customHeight="1">
      <c r="A19" s="19">
        <v>6</v>
      </c>
      <c r="B19" s="74">
        <v>0.5208333333333334</v>
      </c>
      <c r="C19" s="75"/>
      <c r="D19" s="44"/>
      <c r="E19" s="76" t="str">
        <f>IF(H11="","",H11)</f>
        <v>富雄</v>
      </c>
      <c r="F19" s="77"/>
      <c r="G19" s="77"/>
      <c r="H19" s="77"/>
      <c r="I19" s="77"/>
      <c r="J19" s="77"/>
      <c r="K19" s="77"/>
      <c r="L19" s="53"/>
      <c r="M19" s="43" t="s">
        <v>11</v>
      </c>
      <c r="N19" s="53"/>
      <c r="O19" s="77" t="str">
        <f>IF(M11="","",M11)</f>
        <v>斑鳩</v>
      </c>
      <c r="P19" s="77"/>
      <c r="Q19" s="77"/>
      <c r="R19" s="77"/>
      <c r="S19" s="77"/>
      <c r="T19" s="77"/>
      <c r="U19" s="77"/>
      <c r="V19" s="78" t="str">
        <f>IF(W11="","",W11)</f>
        <v>八木</v>
      </c>
      <c r="W19" s="79"/>
      <c r="X19" s="79"/>
      <c r="Y19" s="79"/>
      <c r="Z19" s="79"/>
      <c r="AA19" s="79"/>
      <c r="AB19" s="79"/>
      <c r="AC19" s="79"/>
      <c r="AD19" s="80"/>
    </row>
    <row r="20" spans="1:30" s="16" customFormat="1" ht="23.25" customHeight="1">
      <c r="A20" s="19">
        <v>7</v>
      </c>
      <c r="B20" s="74">
        <v>0.5416666666666666</v>
      </c>
      <c r="C20" s="75"/>
      <c r="D20" s="47"/>
      <c r="E20" s="76" t="str">
        <f>IF(C11="","",C11)</f>
        <v>加茂</v>
      </c>
      <c r="F20" s="77"/>
      <c r="G20" s="77"/>
      <c r="H20" s="77"/>
      <c r="I20" s="77"/>
      <c r="J20" s="77"/>
      <c r="K20" s="77"/>
      <c r="L20" s="53"/>
      <c r="M20" s="43" t="s">
        <v>11</v>
      </c>
      <c r="N20" s="53"/>
      <c r="O20" s="77" t="str">
        <f>IF(R11="","",R11)</f>
        <v>上牧まきのは</v>
      </c>
      <c r="P20" s="77"/>
      <c r="Q20" s="77"/>
      <c r="R20" s="77"/>
      <c r="S20" s="77"/>
      <c r="T20" s="77"/>
      <c r="U20" s="77"/>
      <c r="V20" s="78" t="str">
        <f>IF(H11="","",H11)</f>
        <v>富雄</v>
      </c>
      <c r="W20" s="79"/>
      <c r="X20" s="79"/>
      <c r="Y20" s="79"/>
      <c r="Z20" s="79"/>
      <c r="AA20" s="79"/>
      <c r="AB20" s="79"/>
      <c r="AC20" s="79"/>
      <c r="AD20" s="80"/>
    </row>
    <row r="21" spans="1:30" s="16" customFormat="1" ht="23.25" customHeight="1">
      <c r="A21" s="19">
        <v>8</v>
      </c>
      <c r="B21" s="74">
        <v>0.5625</v>
      </c>
      <c r="C21" s="75"/>
      <c r="D21" s="47"/>
      <c r="E21" s="76" t="str">
        <f>IF(M11="","",M11)</f>
        <v>斑鳩</v>
      </c>
      <c r="F21" s="77"/>
      <c r="G21" s="77"/>
      <c r="H21" s="77"/>
      <c r="I21" s="77"/>
      <c r="J21" s="77"/>
      <c r="K21" s="77"/>
      <c r="L21" s="53"/>
      <c r="M21" s="43" t="s">
        <v>11</v>
      </c>
      <c r="N21" s="53"/>
      <c r="O21" s="77" t="str">
        <f>IF(W11="","",W11)</f>
        <v>八木</v>
      </c>
      <c r="P21" s="77"/>
      <c r="Q21" s="77"/>
      <c r="R21" s="77"/>
      <c r="S21" s="77"/>
      <c r="T21" s="77"/>
      <c r="U21" s="77"/>
      <c r="V21" s="78" t="str">
        <f>IF(R11="","",R11)</f>
        <v>上牧まきのは</v>
      </c>
      <c r="W21" s="79"/>
      <c r="X21" s="79"/>
      <c r="Y21" s="79"/>
      <c r="Z21" s="79"/>
      <c r="AA21" s="79"/>
      <c r="AB21" s="79"/>
      <c r="AC21" s="79"/>
      <c r="AD21" s="80"/>
    </row>
    <row r="22" spans="1:30" s="16" customFormat="1" ht="23.25" customHeight="1">
      <c r="A22" s="19">
        <v>9</v>
      </c>
      <c r="B22" s="74">
        <v>0.5833333333333334</v>
      </c>
      <c r="C22" s="75"/>
      <c r="D22" s="47"/>
      <c r="E22" s="76" t="str">
        <f>IF(C11="","",C11)</f>
        <v>加茂</v>
      </c>
      <c r="F22" s="77"/>
      <c r="G22" s="77"/>
      <c r="H22" s="77"/>
      <c r="I22" s="77"/>
      <c r="J22" s="77"/>
      <c r="K22" s="77"/>
      <c r="L22" s="53"/>
      <c r="M22" s="43" t="s">
        <v>11</v>
      </c>
      <c r="N22" s="53"/>
      <c r="O22" s="77" t="str">
        <f>IF(H11="","",H11)</f>
        <v>富雄</v>
      </c>
      <c r="P22" s="77"/>
      <c r="Q22" s="77"/>
      <c r="R22" s="77"/>
      <c r="S22" s="77"/>
      <c r="T22" s="77"/>
      <c r="U22" s="77"/>
      <c r="V22" s="78" t="str">
        <f>IF(M11="","",M11)</f>
        <v>斑鳩</v>
      </c>
      <c r="W22" s="79"/>
      <c r="X22" s="79"/>
      <c r="Y22" s="79"/>
      <c r="Z22" s="79"/>
      <c r="AA22" s="79"/>
      <c r="AB22" s="79"/>
      <c r="AC22" s="79"/>
      <c r="AD22" s="80"/>
    </row>
    <row r="23" spans="1:30" s="21" customFormat="1" ht="23.25" customHeight="1">
      <c r="A23" s="19">
        <v>10</v>
      </c>
      <c r="B23" s="74">
        <v>0.6041666666666666</v>
      </c>
      <c r="C23" s="75"/>
      <c r="D23" s="44"/>
      <c r="E23" s="76" t="str">
        <f>IF(R11="","",R11)</f>
        <v>上牧まきのは</v>
      </c>
      <c r="F23" s="77"/>
      <c r="G23" s="77"/>
      <c r="H23" s="77"/>
      <c r="I23" s="77"/>
      <c r="J23" s="77"/>
      <c r="K23" s="77"/>
      <c r="L23" s="53"/>
      <c r="M23" s="43" t="s">
        <v>11</v>
      </c>
      <c r="N23" s="53"/>
      <c r="O23" s="77" t="str">
        <f>IF(W11="","",W11)</f>
        <v>八木</v>
      </c>
      <c r="P23" s="77"/>
      <c r="Q23" s="77"/>
      <c r="R23" s="77"/>
      <c r="S23" s="77"/>
      <c r="T23" s="77"/>
      <c r="U23" s="77"/>
      <c r="V23" s="78" t="str">
        <f>IF(C11="","",C11)</f>
        <v>加茂</v>
      </c>
      <c r="W23" s="79"/>
      <c r="X23" s="79"/>
      <c r="Y23" s="79"/>
      <c r="Z23" s="79"/>
      <c r="AA23" s="79"/>
      <c r="AB23" s="79"/>
      <c r="AC23" s="79"/>
      <c r="AD23" s="80"/>
    </row>
    <row r="24" spans="2:30" s="21" customFormat="1" ht="15.75" customHeight="1">
      <c r="B24" s="22"/>
      <c r="D24" s="23"/>
      <c r="E24" s="23"/>
      <c r="F24" s="23"/>
      <c r="G24" s="24"/>
      <c r="H24" s="17"/>
      <c r="J24" s="18"/>
      <c r="K24" s="24"/>
      <c r="L24" s="17"/>
      <c r="N24" s="18"/>
      <c r="O24" s="24"/>
      <c r="P24" s="17"/>
      <c r="R24" s="18"/>
      <c r="S24" s="18"/>
      <c r="T24" s="18"/>
      <c r="U24" s="18"/>
      <c r="V24" s="18"/>
      <c r="W24" s="16"/>
      <c r="X24" s="16"/>
      <c r="Y24" s="16"/>
      <c r="Z24" s="16"/>
      <c r="AA24" s="16"/>
      <c r="AB24" s="25"/>
      <c r="AC24" s="25"/>
      <c r="AD24" s="26"/>
    </row>
    <row r="25" spans="2:30" s="27" customFormat="1" ht="15.75" customHeight="1">
      <c r="B25" s="28"/>
      <c r="D25" s="29"/>
      <c r="F25" s="30"/>
      <c r="H25" s="29"/>
      <c r="J25" s="30"/>
      <c r="L25" s="29"/>
      <c r="N25" s="30"/>
      <c r="O25" s="30"/>
      <c r="P25" s="30"/>
      <c r="Q25" s="30"/>
      <c r="R25" s="30"/>
      <c r="S25" s="30"/>
      <c r="T25" s="30"/>
      <c r="U25" s="30"/>
      <c r="V25" s="30"/>
      <c r="AD25" s="29"/>
    </row>
    <row r="26" spans="1:35" ht="24" customHeight="1">
      <c r="A26" s="81"/>
      <c r="B26" s="82"/>
      <c r="C26" s="100" t="str">
        <f>IF(A27="","",A27)</f>
        <v>加茂</v>
      </c>
      <c r="D26" s="101"/>
      <c r="E26" s="101"/>
      <c r="F26" s="102"/>
      <c r="G26" s="76" t="str">
        <f>IF(A28="","",A28)</f>
        <v>富雄</v>
      </c>
      <c r="H26" s="77"/>
      <c r="I26" s="77"/>
      <c r="J26" s="83"/>
      <c r="K26" s="76" t="str">
        <f>IF(A29="","",A29)</f>
        <v>斑鳩</v>
      </c>
      <c r="L26" s="77"/>
      <c r="M26" s="77"/>
      <c r="N26" s="83"/>
      <c r="O26" s="76" t="str">
        <f>IF(A30="","",A30)</f>
        <v>上牧まきのは</v>
      </c>
      <c r="P26" s="77"/>
      <c r="Q26" s="77"/>
      <c r="R26" s="83"/>
      <c r="S26" s="87" t="str">
        <f>IF(A31="","",A31)</f>
        <v>八木</v>
      </c>
      <c r="T26" s="88"/>
      <c r="U26" s="88"/>
      <c r="V26" s="89"/>
      <c r="W26" s="20" t="s">
        <v>0</v>
      </c>
      <c r="X26" s="20" t="s">
        <v>1</v>
      </c>
      <c r="Y26" s="20" t="s">
        <v>2</v>
      </c>
      <c r="Z26" s="31" t="s">
        <v>3</v>
      </c>
      <c r="AA26" s="31" t="s">
        <v>4</v>
      </c>
      <c r="AB26" s="90" t="s">
        <v>5</v>
      </c>
      <c r="AC26" s="91"/>
      <c r="AD26" s="31" t="s">
        <v>6</v>
      </c>
      <c r="AF26" s="9" t="s">
        <v>0</v>
      </c>
      <c r="AG26" s="9" t="s">
        <v>7</v>
      </c>
      <c r="AH26" s="9" t="s">
        <v>3</v>
      </c>
      <c r="AI26" s="9" t="s">
        <v>8</v>
      </c>
    </row>
    <row r="27" spans="1:35" ht="24" customHeight="1">
      <c r="A27" s="98" t="str">
        <f>IF(C11="","",C11)</f>
        <v>加茂</v>
      </c>
      <c r="B27" s="99"/>
      <c r="C27" s="92"/>
      <c r="D27" s="93"/>
      <c r="E27" s="93"/>
      <c r="F27" s="94"/>
      <c r="G27" s="48">
        <f>IF(H27="","",IF(H27&gt;J27,"○",IF(H27&lt;J27,"●","△")))</f>
      </c>
      <c r="H27" s="49">
        <f>IF(L22="","",L22)</f>
      </c>
      <c r="I27" s="50" t="s">
        <v>9</v>
      </c>
      <c r="J27" s="51">
        <f>IF(N22="","",N22)</f>
      </c>
      <c r="K27" s="48">
        <f>IF(L27="","",IF(L27&gt;N27,"○",IF(L27&lt;N27,"●","△")))</f>
      </c>
      <c r="L27" s="49">
        <f>IF(L16="","",L16)</f>
      </c>
      <c r="M27" s="50" t="s">
        <v>9</v>
      </c>
      <c r="N27" s="51">
        <f>IF(N16="","",N16)</f>
      </c>
      <c r="O27" s="48">
        <f>IF(P27="","",IF(P27&gt;R27,"○",IF(P27&lt;R27,"●","△")))</f>
      </c>
      <c r="P27" s="49">
        <f>IF(L20="","",L20)</f>
      </c>
      <c r="Q27" s="50" t="s">
        <v>9</v>
      </c>
      <c r="R27" s="51">
        <f>IF(N20="","",N20)</f>
      </c>
      <c r="S27" s="48">
        <f>IF(T27="","",IF(T27&gt;V27,"○",IF(T27&lt;V27,"●","△")))</f>
      </c>
      <c r="T27" s="49">
        <f>IF(L18="","",L18)</f>
      </c>
      <c r="U27" s="50" t="s">
        <v>9</v>
      </c>
      <c r="V27" s="51">
        <f>IF(N18="","",N18)</f>
      </c>
      <c r="W27" s="32">
        <f>IF(G27="","",X27*3+Y27*1)</f>
      </c>
      <c r="X27" s="32">
        <f>COUNTIF(C27:V27,"○")</f>
        <v>0</v>
      </c>
      <c r="Y27" s="32">
        <f>COUNTIF(C27:V27,"△")</f>
        <v>0</v>
      </c>
      <c r="Z27" s="33" t="e">
        <f>H27+L27+P27+T27</f>
        <v>#VALUE!</v>
      </c>
      <c r="AA27" s="33" t="e">
        <f>J27+N27+R27+V27</f>
        <v>#VALUE!</v>
      </c>
      <c r="AB27" s="95">
        <f>IF(W27="","",Z27-AA27)</f>
      </c>
      <c r="AC27" s="96"/>
      <c r="AD27" s="34">
        <f>IF(W27="","",RANK(AI27,$AI$27:$AI$31,1))</f>
      </c>
      <c r="AF27" s="9" t="e">
        <f>100*RANK(W27,$W$27:$W$31,0)</f>
        <v>#VALUE!</v>
      </c>
      <c r="AG27" s="9" t="e">
        <f>10*RANK(AB27,$AB$27:$AB$31,0)</f>
        <v>#VALUE!</v>
      </c>
      <c r="AH27" s="9" t="e">
        <f>1*RANK(Z27,$Z$27:$Z$31,0)</f>
        <v>#VALUE!</v>
      </c>
      <c r="AI27" s="9" t="e">
        <f>SUM(AF27:AH27)</f>
        <v>#VALUE!</v>
      </c>
    </row>
    <row r="28" spans="1:35" ht="24" customHeight="1">
      <c r="A28" s="76" t="str">
        <f>IF(H11="","",H11)</f>
        <v>富雄</v>
      </c>
      <c r="B28" s="83"/>
      <c r="C28" s="48">
        <f>IF(G27="","",IF(D28&gt;F28,"○",IF(D28&lt;F28,"●","△")))</f>
      </c>
      <c r="D28" s="49">
        <f>IF(J27="","",J27)</f>
      </c>
      <c r="E28" s="50" t="s">
        <v>9</v>
      </c>
      <c r="F28" s="51">
        <f>IF(H27="","",H27)</f>
      </c>
      <c r="G28" s="92"/>
      <c r="H28" s="93"/>
      <c r="I28" s="93"/>
      <c r="J28" s="94"/>
      <c r="K28" s="48">
        <f>IF(L28="","",IF(L28&gt;N28,"○",IF(L28&lt;N28,"●","△")))</f>
      </c>
      <c r="L28" s="49">
        <f>IF(L19="","",L19)</f>
      </c>
      <c r="M28" s="50" t="s">
        <v>9</v>
      </c>
      <c r="N28" s="51">
        <f>IF(N19="","",N19)</f>
      </c>
      <c r="O28" s="48">
        <f>IF(P28="","",IF(P28&gt;R28,"○",IF(P28&lt;R28,"●","△")))</f>
      </c>
      <c r="P28" s="49">
        <f>IF(L17="","",L17)</f>
      </c>
      <c r="Q28" s="50" t="s">
        <v>9</v>
      </c>
      <c r="R28" s="51">
        <f>IF(N17="","",N17)</f>
      </c>
      <c r="S28" s="48">
        <f>IF(T28="","",IF(T28&gt;V28,"○",IF(T28&lt;V28,"●","△")))</f>
      </c>
      <c r="T28" s="49">
        <f>IF(L15="","",L15)</f>
      </c>
      <c r="U28" s="50" t="s">
        <v>9</v>
      </c>
      <c r="V28" s="51">
        <f>IF(N15="","",N15)</f>
      </c>
      <c r="W28" s="32">
        <f>IF(K28="","",X28*3+Y28*1)</f>
      </c>
      <c r="X28" s="32">
        <f>COUNTIF(C28:V28,"○")</f>
        <v>0</v>
      </c>
      <c r="Y28" s="32">
        <f>COUNTIF(C28:V28,"△")</f>
        <v>0</v>
      </c>
      <c r="Z28" s="33" t="e">
        <f>D28+L28+P28+T28</f>
        <v>#VALUE!</v>
      </c>
      <c r="AA28" s="33" t="e">
        <f>F28+N28+R28+V28</f>
        <v>#VALUE!</v>
      </c>
      <c r="AB28" s="95">
        <f>IF(W28="","",Z28-AA28)</f>
      </c>
      <c r="AC28" s="96"/>
      <c r="AD28" s="34">
        <f>IF(W28="","",RANK(AI28,$AI$27:$AI$31,1))</f>
      </c>
      <c r="AF28" s="9" t="e">
        <f>100*RANK(W28,$W$27:$W$31,0)</f>
        <v>#VALUE!</v>
      </c>
      <c r="AG28" s="9" t="e">
        <f>10*RANK(AB28,$AB$27:$AB$31,0)</f>
        <v>#VALUE!</v>
      </c>
      <c r="AH28" s="9" t="e">
        <f>1*RANK(Z28,$Z$27:$Z$31,0)</f>
        <v>#VALUE!</v>
      </c>
      <c r="AI28" s="9" t="e">
        <f>SUM(AF28:AH28)</f>
        <v>#VALUE!</v>
      </c>
    </row>
    <row r="29" spans="1:35" ht="24" customHeight="1">
      <c r="A29" s="76" t="str">
        <f>IF(M11="","",M11)</f>
        <v>斑鳩</v>
      </c>
      <c r="B29" s="83"/>
      <c r="C29" s="48">
        <f>IF(K27="","",IF(D29&gt;F29,"○",IF(D29&lt;F29,"●","△")))</f>
      </c>
      <c r="D29" s="49">
        <f>IF(N27="","",N27)</f>
      </c>
      <c r="E29" s="50" t="s">
        <v>9</v>
      </c>
      <c r="F29" s="51">
        <f>IF(L27="","",L27)</f>
      </c>
      <c r="G29" s="48">
        <f>IF(K28="","",IF(H29&gt;J29,"○",IF(H29&lt;J29,"●","△")))</f>
      </c>
      <c r="H29" s="49">
        <f>IF(N28="","",N28)</f>
      </c>
      <c r="I29" s="50" t="s">
        <v>9</v>
      </c>
      <c r="J29" s="51">
        <f>IF(L28="","",L28)</f>
      </c>
      <c r="K29" s="92"/>
      <c r="L29" s="93"/>
      <c r="M29" s="93"/>
      <c r="N29" s="94"/>
      <c r="O29" s="48">
        <f>IF(P29="","",IF(P29&gt;R29,"○",IF(P29&lt;R29,"●","△")))</f>
      </c>
      <c r="P29" s="52">
        <f>IF(L14="","",L14)</f>
      </c>
      <c r="Q29" s="50" t="s">
        <v>9</v>
      </c>
      <c r="R29" s="51">
        <f>IF(N14="","",N14)</f>
      </c>
      <c r="S29" s="48">
        <f>IF(T29="","",IF(T29&gt;V29,"○",IF(T29&lt;V29,"●","△")))</f>
      </c>
      <c r="T29" s="49">
        <f>IF(L21="","",L21)</f>
      </c>
      <c r="U29" s="50" t="s">
        <v>9</v>
      </c>
      <c r="V29" s="51">
        <f>IF(N21="","",N21)</f>
      </c>
      <c r="W29" s="32">
        <f>IF(O29="","",X29*3+Y29*1)</f>
      </c>
      <c r="X29" s="32">
        <f>COUNTIF(C29:V29,"○")</f>
        <v>0</v>
      </c>
      <c r="Y29" s="32">
        <f>COUNTIF(C29:V29,"△")</f>
        <v>0</v>
      </c>
      <c r="Z29" s="33" t="e">
        <f>D29+H29+P29+T29</f>
        <v>#VALUE!</v>
      </c>
      <c r="AA29" s="33" t="e">
        <f>F29+J29+R29+V29</f>
        <v>#VALUE!</v>
      </c>
      <c r="AB29" s="95">
        <f>IF(W29="","",Z29-AA29)</f>
      </c>
      <c r="AC29" s="96"/>
      <c r="AD29" s="34">
        <f>IF(W29="","",RANK(AI29,$AI$27:$AI$31,1))</f>
      </c>
      <c r="AF29" s="9" t="e">
        <f>100*RANK(W29,$W$27:$W$31,0)</f>
        <v>#VALUE!</v>
      </c>
      <c r="AG29" s="9" t="e">
        <f>10*RANK(AB29,$AB$27:$AB$31,0)</f>
        <v>#VALUE!</v>
      </c>
      <c r="AH29" s="9" t="e">
        <f>1*RANK(Z29,$Z$27:$Z$31,0)</f>
        <v>#VALUE!</v>
      </c>
      <c r="AI29" s="9" t="e">
        <f>SUM(AF29:AH29)</f>
        <v>#VALUE!</v>
      </c>
    </row>
    <row r="30" spans="1:35" ht="24" customHeight="1">
      <c r="A30" s="76" t="str">
        <f>IF(R11="","",R11)</f>
        <v>上牧まきのは</v>
      </c>
      <c r="B30" s="83"/>
      <c r="C30" s="48">
        <f>IF(O27="","",IF(D30&gt;F30,"○",IF(D30&lt;F30,"●","△")))</f>
      </c>
      <c r="D30" s="49">
        <f>IF(R27="","",R27)</f>
      </c>
      <c r="E30" s="50" t="s">
        <v>9</v>
      </c>
      <c r="F30" s="51">
        <f>IF(P27="","",P27)</f>
      </c>
      <c r="G30" s="48">
        <f>IF(O28="","",IF(H30&gt;J30,"○",IF(H30&lt;J30,"●","△")))</f>
      </c>
      <c r="H30" s="49">
        <f>IF(R28="","",R28)</f>
      </c>
      <c r="I30" s="50" t="s">
        <v>9</v>
      </c>
      <c r="J30" s="51">
        <f>IF(P28="","",P28)</f>
      </c>
      <c r="K30" s="48">
        <f>IF(S28="","",IF(L30&gt;N30,"○",IF(L30&lt;N30,"●","△")))</f>
      </c>
      <c r="L30" s="52">
        <f>IF(R29="","",R29)</f>
      </c>
      <c r="M30" s="50" t="s">
        <v>9</v>
      </c>
      <c r="N30" s="51">
        <f>IF(P29="","",P29)</f>
      </c>
      <c r="O30" s="92"/>
      <c r="P30" s="93"/>
      <c r="Q30" s="93"/>
      <c r="R30" s="94"/>
      <c r="S30" s="48">
        <f>IF(T30="","",IF(T30&gt;V30,"○",IF(T30&lt;V30,"●","△")))</f>
      </c>
      <c r="T30" s="49">
        <f>IF(L23="","",L23)</f>
      </c>
      <c r="U30" s="50" t="s">
        <v>9</v>
      </c>
      <c r="V30" s="51">
        <f>IF(N23="","",N23)</f>
      </c>
      <c r="W30" s="32">
        <f>IF(S30="","",X30*3+Y30*1)</f>
      </c>
      <c r="X30" s="32">
        <f>COUNTIF(C30:V30,"○")</f>
        <v>0</v>
      </c>
      <c r="Y30" s="32">
        <f>COUNTIF(C30:V30,"△")</f>
        <v>0</v>
      </c>
      <c r="Z30" s="33" t="e">
        <f>D30+H30+L30+T30</f>
        <v>#VALUE!</v>
      </c>
      <c r="AA30" s="33" t="e">
        <f>F30+J30+N30+V30</f>
        <v>#VALUE!</v>
      </c>
      <c r="AB30" s="95">
        <f>IF(W30="","",Z30-AA30)</f>
      </c>
      <c r="AC30" s="96"/>
      <c r="AD30" s="34">
        <f>IF(W30="","",RANK(AI30,$AI$27:$AI$31,1))</f>
      </c>
      <c r="AF30" s="9" t="e">
        <f>100*RANK(W30,$W$27:$W$31,0)</f>
        <v>#VALUE!</v>
      </c>
      <c r="AG30" s="9" t="e">
        <f>10*RANK(AB30,$AB$27:$AB$31,0)</f>
        <v>#VALUE!</v>
      </c>
      <c r="AH30" s="9" t="e">
        <f>1*RANK(Z30,$Z$27:$Z$31,0)</f>
        <v>#VALUE!</v>
      </c>
      <c r="AI30" s="9" t="e">
        <f>SUM(AF30:AH30)</f>
        <v>#VALUE!</v>
      </c>
    </row>
    <row r="31" spans="1:35" ht="24" customHeight="1">
      <c r="A31" s="87" t="str">
        <f>IF(W11="","",W11)</f>
        <v>八木</v>
      </c>
      <c r="B31" s="89"/>
      <c r="C31" s="48">
        <f>IF(O27="","",IF(D31&gt;F31,"○",IF(D31&lt;F31,"●","△")))</f>
      </c>
      <c r="D31" s="49">
        <f>IF(V27="","",V27)</f>
      </c>
      <c r="E31" s="50" t="s">
        <v>9</v>
      </c>
      <c r="F31" s="51">
        <f>IF(T27="","",T27)</f>
      </c>
      <c r="G31" s="48">
        <f>IF(S28="","",IF(H31&gt;J31,"○",IF(H31&lt;J31,"●","△")))</f>
      </c>
      <c r="H31" s="49">
        <f>IF(V28="","",V28)</f>
      </c>
      <c r="I31" s="50" t="s">
        <v>9</v>
      </c>
      <c r="J31" s="51">
        <f>IF(T28="","",T28)</f>
      </c>
      <c r="K31" s="48">
        <f>IF(S29="","",IF(L31&gt;N31,"○",IF(L31&lt;N31,"●","△")))</f>
      </c>
      <c r="L31" s="52">
        <f>IF(V29="","",V29)</f>
      </c>
      <c r="M31" s="50" t="s">
        <v>9</v>
      </c>
      <c r="N31" s="51">
        <f>IF(T29="","",T29)</f>
      </c>
      <c r="O31" s="48">
        <f>IF(S30="","",IF(P31&gt;R31,"○",IF(P31&lt;R31,"●","△")))</f>
      </c>
      <c r="P31" s="52">
        <f>IF(V30="","",V30)</f>
      </c>
      <c r="Q31" s="50" t="s">
        <v>9</v>
      </c>
      <c r="R31" s="51">
        <f>IF(T30="","",T30)</f>
      </c>
      <c r="S31" s="92"/>
      <c r="T31" s="93"/>
      <c r="U31" s="93"/>
      <c r="V31" s="94"/>
      <c r="W31" s="32">
        <f>IF(C31="","",X31*3+Y31*1)</f>
      </c>
      <c r="X31" s="32">
        <f>COUNTIF(C31:V31,"○")</f>
        <v>0</v>
      </c>
      <c r="Y31" s="32">
        <f>COUNTIF(C31:V31,"△")</f>
        <v>0</v>
      </c>
      <c r="Z31" s="33" t="e">
        <f>D31+H31+L31+P31</f>
        <v>#VALUE!</v>
      </c>
      <c r="AA31" s="33" t="e">
        <f>F31+J31+N31+R31</f>
        <v>#VALUE!</v>
      </c>
      <c r="AB31" s="95">
        <f>IF(W31="","",Z31-AA31)</f>
      </c>
      <c r="AC31" s="96"/>
      <c r="AD31" s="34">
        <f>IF(W31="","",RANK(AI31,$AI$27:$AI$31,1))</f>
      </c>
      <c r="AF31" s="9" t="e">
        <f>100*RANK(W31,$W$27:$W$31,0)</f>
        <v>#VALUE!</v>
      </c>
      <c r="AG31" s="9" t="e">
        <f>10*RANK(AB31,$AB$27:$AB$31,0)</f>
        <v>#VALUE!</v>
      </c>
      <c r="AH31" s="9" t="e">
        <f>1*RANK(Z31,$Z$27:$Z$31,0)</f>
        <v>#VALUE!</v>
      </c>
      <c r="AI31" s="9" t="e">
        <f>SUM(AF31:AH31)</f>
        <v>#VALUE!</v>
      </c>
    </row>
    <row r="32" spans="2:30" ht="15.75" customHeight="1">
      <c r="B32" s="22"/>
      <c r="C32" s="24"/>
      <c r="D32" s="17"/>
      <c r="E32" s="21"/>
      <c r="F32" s="18"/>
      <c r="G32" s="24"/>
      <c r="H32" s="17"/>
      <c r="I32" s="21"/>
      <c r="J32" s="18"/>
      <c r="K32" s="24"/>
      <c r="L32" s="23"/>
      <c r="M32" s="21"/>
      <c r="N32" s="35"/>
      <c r="O32" s="21"/>
      <c r="P32" s="23"/>
      <c r="Q32" s="23"/>
      <c r="R32" s="23"/>
      <c r="S32" s="23"/>
      <c r="T32" s="23"/>
      <c r="U32" s="23"/>
      <c r="V32" s="23"/>
      <c r="W32" s="16"/>
      <c r="X32" s="16"/>
      <c r="Y32" s="16"/>
      <c r="Z32" s="16"/>
      <c r="AA32" s="16"/>
      <c r="AB32" s="25"/>
      <c r="AC32" s="25"/>
      <c r="AD32" s="26"/>
    </row>
    <row r="33" spans="1:22" ht="21.75" customHeight="1">
      <c r="A33" s="54"/>
      <c r="B33" s="9"/>
      <c r="C33" s="12"/>
      <c r="D33" s="9"/>
      <c r="E33" s="13"/>
      <c r="F33" s="9"/>
      <c r="G33" s="12"/>
      <c r="H33" s="9"/>
      <c r="I33" s="13"/>
      <c r="J33" s="9"/>
      <c r="K33" s="12"/>
      <c r="L33" s="9"/>
      <c r="M33" s="13"/>
      <c r="V33" s="9"/>
    </row>
    <row r="34" spans="1:22" ht="16.5" customHeight="1">
      <c r="A34" s="56"/>
      <c r="B34" s="9"/>
      <c r="C34" s="12"/>
      <c r="D34" s="9"/>
      <c r="E34" s="13"/>
      <c r="F34" s="9"/>
      <c r="G34" s="12"/>
      <c r="H34" s="9"/>
      <c r="I34" s="13"/>
      <c r="J34" s="9"/>
      <c r="K34" s="12"/>
      <c r="L34" s="9"/>
      <c r="M34" s="13"/>
      <c r="V34" s="9"/>
    </row>
    <row r="35" spans="1:22" ht="16.5" customHeight="1">
      <c r="A35" s="56"/>
      <c r="B35" s="9"/>
      <c r="C35" s="12"/>
      <c r="D35" s="9"/>
      <c r="E35" s="13"/>
      <c r="F35" s="9"/>
      <c r="G35" s="12"/>
      <c r="H35" s="9"/>
      <c r="I35" s="13"/>
      <c r="J35" s="9"/>
      <c r="K35" s="12"/>
      <c r="L35" s="9"/>
      <c r="M35" s="13"/>
      <c r="V35" s="9"/>
    </row>
    <row r="36" spans="1:22" ht="16.5" customHeight="1">
      <c r="A36" s="56"/>
      <c r="B36" s="9"/>
      <c r="C36" s="12"/>
      <c r="D36" s="9"/>
      <c r="E36" s="13"/>
      <c r="F36" s="9"/>
      <c r="G36" s="12"/>
      <c r="H36" s="9"/>
      <c r="I36" s="13"/>
      <c r="J36" s="9"/>
      <c r="K36" s="12"/>
      <c r="L36" s="9"/>
      <c r="M36" s="13"/>
      <c r="V36" s="9"/>
    </row>
    <row r="37" spans="1:22" ht="16.5" customHeight="1">
      <c r="A37" s="56"/>
      <c r="B37" s="9"/>
      <c r="C37" s="12"/>
      <c r="D37" s="9"/>
      <c r="E37" s="13"/>
      <c r="F37" s="9"/>
      <c r="G37" s="12"/>
      <c r="H37" s="9"/>
      <c r="I37" s="13"/>
      <c r="J37" s="9"/>
      <c r="K37" s="12"/>
      <c r="L37" s="9"/>
      <c r="M37" s="13"/>
      <c r="V37" s="9"/>
    </row>
    <row r="38" spans="1:22" ht="16.5" customHeight="1">
      <c r="A38" s="58"/>
      <c r="B38" s="9"/>
      <c r="C38" s="12"/>
      <c r="D38" s="9"/>
      <c r="E38" s="13"/>
      <c r="F38" s="9"/>
      <c r="G38" s="12"/>
      <c r="H38" s="9"/>
      <c r="I38" s="13"/>
      <c r="J38" s="9"/>
      <c r="K38" s="12"/>
      <c r="L38" s="9"/>
      <c r="M38" s="13"/>
      <c r="V38" s="9"/>
    </row>
    <row r="39" spans="1:21" ht="16.5" customHeight="1">
      <c r="A39" s="56"/>
      <c r="B39" s="56"/>
      <c r="C39" s="56"/>
      <c r="D39" s="9"/>
      <c r="E39" s="56"/>
      <c r="F39" s="9"/>
      <c r="G39" s="12"/>
      <c r="H39" s="9"/>
      <c r="I39" s="13"/>
      <c r="J39" s="9"/>
      <c r="K39" s="13"/>
      <c r="N39" s="56"/>
      <c r="U39" s="56"/>
    </row>
    <row r="40" spans="2:4" ht="14.25">
      <c r="B40" s="56"/>
      <c r="C40"/>
      <c r="D40"/>
    </row>
    <row r="41" spans="2:13" ht="12">
      <c r="B41" s="9"/>
      <c r="C41" s="57"/>
      <c r="M41" s="57"/>
    </row>
    <row r="42" spans="2:3" ht="12">
      <c r="B42" s="9"/>
      <c r="C42" s="57"/>
    </row>
  </sheetData>
  <sheetProtection/>
  <mergeCells count="75">
    <mergeCell ref="C1:V1"/>
    <mergeCell ref="G2:O2"/>
    <mergeCell ref="G3:P3"/>
    <mergeCell ref="A11:B11"/>
    <mergeCell ref="C11:G11"/>
    <mergeCell ref="H11:L11"/>
    <mergeCell ref="M11:Q11"/>
    <mergeCell ref="R11:V11"/>
    <mergeCell ref="D4:R4"/>
    <mergeCell ref="W11:AD11"/>
    <mergeCell ref="B13:D13"/>
    <mergeCell ref="E13:U13"/>
    <mergeCell ref="V13:AD13"/>
    <mergeCell ref="B14:C14"/>
    <mergeCell ref="E14:K14"/>
    <mergeCell ref="O14:U14"/>
    <mergeCell ref="V14:AD14"/>
    <mergeCell ref="B15:C15"/>
    <mergeCell ref="E15:K15"/>
    <mergeCell ref="O15:U15"/>
    <mergeCell ref="V15:AD15"/>
    <mergeCell ref="B16:C16"/>
    <mergeCell ref="E16:K16"/>
    <mergeCell ref="O16:U16"/>
    <mergeCell ref="V16:AD16"/>
    <mergeCell ref="B17:C17"/>
    <mergeCell ref="E17:K17"/>
    <mergeCell ref="O17:U17"/>
    <mergeCell ref="V17:AD17"/>
    <mergeCell ref="B18:C18"/>
    <mergeCell ref="E18:K18"/>
    <mergeCell ref="O18:U18"/>
    <mergeCell ref="V18:AD18"/>
    <mergeCell ref="B19:C19"/>
    <mergeCell ref="E19:K19"/>
    <mergeCell ref="O19:U19"/>
    <mergeCell ref="V19:AD19"/>
    <mergeCell ref="B20:C20"/>
    <mergeCell ref="E20:K20"/>
    <mergeCell ref="O20:U20"/>
    <mergeCell ref="V20:AD20"/>
    <mergeCell ref="B21:C21"/>
    <mergeCell ref="E21:K21"/>
    <mergeCell ref="O21:U21"/>
    <mergeCell ref="V21:AD21"/>
    <mergeCell ref="B22:C22"/>
    <mergeCell ref="E22:K22"/>
    <mergeCell ref="O22:U22"/>
    <mergeCell ref="V22:AD22"/>
    <mergeCell ref="B23:C23"/>
    <mergeCell ref="E23:K23"/>
    <mergeCell ref="O23:U23"/>
    <mergeCell ref="V23:AD23"/>
    <mergeCell ref="A26:B26"/>
    <mergeCell ref="C26:F26"/>
    <mergeCell ref="G26:J26"/>
    <mergeCell ref="K26:N26"/>
    <mergeCell ref="O26:R26"/>
    <mergeCell ref="S26:V26"/>
    <mergeCell ref="AB26:AC26"/>
    <mergeCell ref="A27:B27"/>
    <mergeCell ref="C27:F27"/>
    <mergeCell ref="AB27:AC27"/>
    <mergeCell ref="A28:B28"/>
    <mergeCell ref="G28:J28"/>
    <mergeCell ref="AB28:AC28"/>
    <mergeCell ref="A31:B31"/>
    <mergeCell ref="S31:V31"/>
    <mergeCell ref="AB31:AC31"/>
    <mergeCell ref="A29:B29"/>
    <mergeCell ref="K29:N29"/>
    <mergeCell ref="AB29:AC29"/>
    <mergeCell ref="A30:B30"/>
    <mergeCell ref="O30:R30"/>
    <mergeCell ref="AB30:AC30"/>
  </mergeCells>
  <printOptions/>
  <pageMargins left="0.65" right="0.2" top="0.29" bottom="0.27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葛城リーグ</dc:title>
  <dc:subject/>
  <dc:creator>松本道弘</dc:creator>
  <cp:keywords/>
  <dc:description/>
  <cp:lastModifiedBy>kanou</cp:lastModifiedBy>
  <cp:lastPrinted>2016-03-29T02:10:51Z</cp:lastPrinted>
  <dcterms:created xsi:type="dcterms:W3CDTF">2004-08-28T22:20:09Z</dcterms:created>
  <dcterms:modified xsi:type="dcterms:W3CDTF">2017-04-13T14:33:37Z</dcterms:modified>
  <cp:category/>
  <cp:version/>
  <cp:contentType/>
  <cp:contentStatus/>
</cp:coreProperties>
</file>